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activeTab="0"/>
  </bookViews>
  <sheets>
    <sheet name="KLSE-IS" sheetId="1" r:id="rId1"/>
    <sheet name="KLSE-BS" sheetId="2" r:id="rId2"/>
    <sheet name="Notes" sheetId="3" r:id="rId3"/>
  </sheets>
  <definedNames>
    <definedName name="_xlnm.Print_Titles" localSheetId="0">'KLSE-IS'!$10:$16</definedName>
  </definedNames>
  <calcPr fullCalcOnLoad="1"/>
</workbook>
</file>

<file path=xl/sharedStrings.xml><?xml version="1.0" encoding="utf-8"?>
<sst xmlns="http://schemas.openxmlformats.org/spreadsheetml/2006/main" count="224" uniqueCount="194">
  <si>
    <t>Taxation</t>
  </si>
  <si>
    <t>%</t>
  </si>
  <si>
    <t>MALAYSIA PACKAGING INDUSTRY BERHAD (22265-U)</t>
  </si>
  <si>
    <t>(Incorporated in Malaysia)</t>
  </si>
  <si>
    <t>QUARTERLY REPORT</t>
  </si>
  <si>
    <t>Quarterly Report on consolidated results for the 2nd quarter ended 30 JUNE 2001</t>
  </si>
  <si>
    <t>The figures have not been audited.</t>
  </si>
  <si>
    <t>INCOME STATEMENT</t>
  </si>
  <si>
    <t>INDIVIDUAL PERIOD</t>
  </si>
  <si>
    <t>CUMULATIVE PERIOD</t>
  </si>
  <si>
    <t xml:space="preserve">Current </t>
  </si>
  <si>
    <t>Preceding Year</t>
  </si>
  <si>
    <t>Year</t>
  </si>
  <si>
    <t>Corresponding</t>
  </si>
  <si>
    <t>Quarter</t>
  </si>
  <si>
    <t>Todate</t>
  </si>
  <si>
    <t>Period</t>
  </si>
  <si>
    <t>RM'000</t>
  </si>
  <si>
    <t>1(a)</t>
  </si>
  <si>
    <t>Turnover</t>
  </si>
  <si>
    <t xml:space="preserve">  (b)</t>
  </si>
  <si>
    <t>Investment Income</t>
  </si>
  <si>
    <t xml:space="preserve"> </t>
  </si>
  <si>
    <t xml:space="preserve">  (c)</t>
  </si>
  <si>
    <t>Other income including interest income</t>
  </si>
  <si>
    <t>2 (a)</t>
  </si>
  <si>
    <t xml:space="preserve">Operating profit/(loss) before </t>
  </si>
  <si>
    <t>interest on borrowings, depreciation and</t>
  </si>
  <si>
    <t>amortisation, exceptional items, income tax</t>
  </si>
  <si>
    <t>minority interest and extraordinary items</t>
  </si>
  <si>
    <t>Interest on borrowings</t>
  </si>
  <si>
    <t>Depreciation and amortisation</t>
  </si>
  <si>
    <t xml:space="preserve">  (d)</t>
  </si>
  <si>
    <t>Exceptional items</t>
  </si>
  <si>
    <t xml:space="preserve">  (e)</t>
  </si>
  <si>
    <t>Operating profit/(loss) after</t>
  </si>
  <si>
    <t xml:space="preserve">amortisation, exceptional items but </t>
  </si>
  <si>
    <t>before income tax, minority interest and</t>
  </si>
  <si>
    <t>extraordinary items</t>
  </si>
  <si>
    <t xml:space="preserve">  (f)</t>
  </si>
  <si>
    <t>Share in the results of associated companies</t>
  </si>
  <si>
    <t xml:space="preserve">  (g)</t>
  </si>
  <si>
    <t xml:space="preserve">Profit/(loss) before taxation, minority </t>
  </si>
  <si>
    <t>interests and extraordinary items</t>
  </si>
  <si>
    <t xml:space="preserve">  (h)</t>
  </si>
  <si>
    <t xml:space="preserve">  (I)</t>
  </si>
  <si>
    <t>(I) Profit/(loss) after taxation</t>
  </si>
  <si>
    <t xml:space="preserve">    before deducting minority interests</t>
  </si>
  <si>
    <t>(ii) Less minority interests</t>
  </si>
  <si>
    <t xml:space="preserve">  (j)</t>
  </si>
  <si>
    <t xml:space="preserve">Profit/(loss) after taxation </t>
  </si>
  <si>
    <t>attributable to members of the company</t>
  </si>
  <si>
    <t xml:space="preserve">  (k)</t>
  </si>
  <si>
    <t>(I)   Extraordinary items</t>
  </si>
  <si>
    <t>(ii)  Less Minority interests</t>
  </si>
  <si>
    <t>(iii) Extraordinary items attributable to</t>
  </si>
  <si>
    <t xml:space="preserve">     members of the company</t>
  </si>
  <si>
    <t xml:space="preserve">  </t>
  </si>
  <si>
    <t xml:space="preserve">  (l)</t>
  </si>
  <si>
    <t>Profit/(loss) after taxation and extraordinary</t>
  </si>
  <si>
    <t>items attributable to members of the company</t>
  </si>
  <si>
    <t>3(a)</t>
  </si>
  <si>
    <t>Earnings per share based on 2(j) above after</t>
  </si>
  <si>
    <t>deducting any provisions for preference</t>
  </si>
  <si>
    <t>dividends, if any:-</t>
  </si>
  <si>
    <t xml:space="preserve">(i)  Basic(based on 21,021,412 </t>
  </si>
  <si>
    <t xml:space="preserve">     ordinary shares)(sen)</t>
  </si>
  <si>
    <t xml:space="preserve">(ii)  Fully diluted(based on </t>
  </si>
  <si>
    <t>4(a)</t>
  </si>
  <si>
    <t>Dividend per share (sen)</t>
  </si>
  <si>
    <t>Dividend Description</t>
  </si>
  <si>
    <t>Net tangible assets per share (RM)</t>
  </si>
  <si>
    <t xml:space="preserve"> BALANCE SHEET</t>
  </si>
  <si>
    <t>(Unaudited)</t>
  </si>
  <si>
    <t>(Audited)</t>
  </si>
  <si>
    <t xml:space="preserve">AS AT </t>
  </si>
  <si>
    <t>END OF</t>
  </si>
  <si>
    <t>PRECEDING</t>
  </si>
  <si>
    <t>CURRENT</t>
  </si>
  <si>
    <t xml:space="preserve">FINANCIAL </t>
  </si>
  <si>
    <t>QUARTER</t>
  </si>
  <si>
    <t>YEAR END</t>
  </si>
  <si>
    <t>Investment in Associated Companies</t>
  </si>
  <si>
    <t>Long Term Investments</t>
  </si>
  <si>
    <t>Intangible Assets</t>
  </si>
  <si>
    <t>Current Assets</t>
  </si>
  <si>
    <t xml:space="preserve">     Stocks</t>
  </si>
  <si>
    <t xml:space="preserve">     Trade Debtors</t>
  </si>
  <si>
    <t xml:space="preserve">     Cash and bank balances</t>
  </si>
  <si>
    <t xml:space="preserve">     Others-Other Debtor,Sundry Deposits and Prepayments</t>
  </si>
  <si>
    <t>Current Liabilities</t>
  </si>
  <si>
    <t xml:space="preserve">     Trade Creditors</t>
  </si>
  <si>
    <t xml:space="preserve">     Others Creditors and accruals</t>
  </si>
  <si>
    <t xml:space="preserve">     Short Term Borrowings</t>
  </si>
  <si>
    <t xml:space="preserve">     Provision for Taxation</t>
  </si>
  <si>
    <t xml:space="preserve">     Proposed Dividend </t>
  </si>
  <si>
    <t xml:space="preserve">Net Current Assets </t>
  </si>
  <si>
    <t>Shareholders' Funds</t>
  </si>
  <si>
    <t>Share Capital</t>
  </si>
  <si>
    <t>Reserves</t>
  </si>
  <si>
    <t xml:space="preserve">     Share Premium</t>
  </si>
  <si>
    <t xml:space="preserve">     Revaluation Reserve</t>
  </si>
  <si>
    <t xml:space="preserve">     Capital Reserve</t>
  </si>
  <si>
    <t xml:space="preserve">     Statutory Reserve</t>
  </si>
  <si>
    <t xml:space="preserve">     Retained Profits</t>
  </si>
  <si>
    <t>Minority Interests</t>
  </si>
  <si>
    <t>Long Term Borrowings</t>
  </si>
  <si>
    <t>Other Long Term Liabilities</t>
  </si>
  <si>
    <t>Deferred Taxation</t>
  </si>
  <si>
    <t>MALAYSIA PACKAGING INDUSTRY BERHAD(22265-U)</t>
  </si>
  <si>
    <t>Notes to the Quarterly Report for the Financial Quarter Ended 30 June 2001</t>
  </si>
  <si>
    <t>1.</t>
  </si>
  <si>
    <t>Accounting Policies</t>
  </si>
  <si>
    <t>The quarterly financial statements have been prepared using the same accounting policies and methods of computation as those used in the preparation of the most recent annual financial statement.</t>
  </si>
  <si>
    <t>2.</t>
  </si>
  <si>
    <t>There were no exceptional items for the quarter ended 30 June 2001.</t>
  </si>
  <si>
    <t>3.</t>
  </si>
  <si>
    <t>Extraordinary items</t>
  </si>
  <si>
    <t>There were no extraordinary items for  the quarter ended 30 June 2001.</t>
  </si>
  <si>
    <t>4.</t>
  </si>
  <si>
    <t>Taxation comprise of the following:-</t>
  </si>
  <si>
    <t>Current Year</t>
  </si>
  <si>
    <t xml:space="preserve">                                                         </t>
  </si>
  <si>
    <t>Individual Quarter</t>
  </si>
  <si>
    <t>Cumulative Quarter</t>
  </si>
  <si>
    <t>2nd  Quarter</t>
  </si>
  <si>
    <t>To-Date</t>
  </si>
  <si>
    <t xml:space="preserve">Current taxation </t>
  </si>
  <si>
    <t>Prior year provision</t>
  </si>
  <si>
    <t>Deferred taxation</t>
  </si>
  <si>
    <t>The effective rate of taxation for the Company is higher than the standard rate of tax applicable principally due to certain expenses and provisions being disallowed for taxation purposes.</t>
  </si>
  <si>
    <t>5.</t>
  </si>
  <si>
    <t>Pre-acquisitions Profits</t>
  </si>
  <si>
    <t>There were no pre-acquisitions profits for the quarter ended 30 June 2001.</t>
  </si>
  <si>
    <t>6.</t>
  </si>
  <si>
    <t>Profits on Sale of Investments and/or Properties</t>
  </si>
  <si>
    <t>There were no profits on sale of investments and/or properties for the quarter ended 30 June 2001.</t>
  </si>
  <si>
    <t>7.</t>
  </si>
  <si>
    <t>Quoted Securites</t>
  </si>
  <si>
    <t>There were no purchase or disposal of quoted securities for the quarter ended 30 June 2001.</t>
  </si>
  <si>
    <t>8.</t>
  </si>
  <si>
    <t>Changes in the Composition of the Company</t>
  </si>
  <si>
    <t>There were no changes in the  composition of the Company for the quarter ended 30 June 2001.</t>
  </si>
  <si>
    <t>9.</t>
  </si>
  <si>
    <t>Status of Corporate Proposals</t>
  </si>
  <si>
    <t>There were no corporate proposals announced.</t>
  </si>
  <si>
    <t>10.</t>
  </si>
  <si>
    <t>Seasonal or Cyclical Factors</t>
  </si>
  <si>
    <t>The operations of the Company for the financial period under review had not been materially affected by any seasonal or cyclical factors.</t>
  </si>
  <si>
    <t>11.</t>
  </si>
  <si>
    <t>Issuances and Repayments of Debt and Equity Securities</t>
  </si>
  <si>
    <t>12.</t>
  </si>
  <si>
    <t>Borrowings</t>
  </si>
  <si>
    <t>(a)</t>
  </si>
  <si>
    <t xml:space="preserve">Short-term borrowings(unsecured) </t>
  </si>
  <si>
    <t>Term Loan</t>
  </si>
  <si>
    <t>(b)</t>
  </si>
  <si>
    <t>The term loan is denominated in United States Dollar.</t>
  </si>
  <si>
    <t>13.</t>
  </si>
  <si>
    <t>Contingent Liabilities</t>
  </si>
  <si>
    <t>14.</t>
  </si>
  <si>
    <t xml:space="preserve">Financial Instruments with Off Balance Sheet Risk </t>
  </si>
  <si>
    <t>15.</t>
  </si>
  <si>
    <t>Material Litigation</t>
  </si>
  <si>
    <t>16.</t>
  </si>
  <si>
    <t>Segmental Reporting</t>
  </si>
  <si>
    <t>There is no segmental reporting as the Company's activities is mainly in the manufacturing of flexible packaging materials and the operations are principally carried out in Malaysia.</t>
  </si>
  <si>
    <t>17.</t>
  </si>
  <si>
    <t>Material Changes in Quarterly Results compared to the Results of the Preceding Quarter</t>
  </si>
  <si>
    <t>18.</t>
  </si>
  <si>
    <t>Review of Performance</t>
  </si>
  <si>
    <t>19.</t>
  </si>
  <si>
    <t>Current Year Prospects</t>
  </si>
  <si>
    <t>The Company expects a stiff and competitive year in view of the regional economic slow down , the impact of which would likely be felt in the forthcoming quarters.</t>
  </si>
  <si>
    <t>20.</t>
  </si>
  <si>
    <t>Variance of Actual Profit from Forecast Profit</t>
  </si>
  <si>
    <t>Not Applicable</t>
  </si>
  <si>
    <t>21.</t>
  </si>
  <si>
    <t>Dividend</t>
  </si>
  <si>
    <t>The Directors do not recommend any dividend for the financial quarter under review.</t>
  </si>
  <si>
    <t>By Order of the Board</t>
  </si>
  <si>
    <t>Kuala Lumpur</t>
  </si>
  <si>
    <t>TAY HOW SENG</t>
  </si>
  <si>
    <t xml:space="preserve">Chairman </t>
  </si>
  <si>
    <t>VARIANCE</t>
  </si>
  <si>
    <t>Property, plant and equipment</t>
  </si>
  <si>
    <t>There were no issuance of debt and equity securities, shares buy-backs, share cancellations, shares held as treasury shares and resale of treasury shares for the quarter ended 30 June 2001.</t>
  </si>
  <si>
    <t>There were no contingent liabilities as at  20 August 2001, the latest practicable date which is not earlier than 7 days from the date of issue of this quarterly report.</t>
  </si>
  <si>
    <t>There were no financial instruments with off balance sheet risk as at 20 August 2001, the latest practicable date which is not earlier than 7 days from the date of issue of this quarterly report.</t>
  </si>
  <si>
    <t>There were no material litigation as at 20 August 2001, the latest practicable date which is not earlier than 7 days from the date of issue of this quarterly report.</t>
  </si>
  <si>
    <t>Profit before taxation for the quarter under review was RM370,000 which was higher compared to RM288,000 as reported in the previous quarter.  This was mainly due to reduction of certain overhead expenses.  The turnover for the quarter under review was RM14.61 million as against RM14.12 million in the previous quarter.</t>
  </si>
  <si>
    <t>Turnover for the quarter under review was RM14.61 million as against RM15.20 million of the previous corresponding period and the profit before tax was RM370,000 as against RM1.01 million.</t>
  </si>
  <si>
    <t>The lower profit was due to higher production and overhead costs.  The higher tax provision in current quarter was due to full utilisation of the reinvestment allowances in year 2000.</t>
  </si>
  <si>
    <t>27 August 2001</t>
  </si>
</sst>
</file>

<file path=xl/styles.xml><?xml version="1.0" encoding="utf-8"?>
<styleSheet xmlns="http://schemas.openxmlformats.org/spreadsheetml/2006/main">
  <numFmts count="17">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_(* #,##0.00_);_(* \(#,##0.00\);_(* &quot;-&quot;??_);_(@_)"/>
    <numFmt numFmtId="165" formatCode="_-* #,##0.0_-;\-* #,##0.0_-;_-* &quot;-&quot;??_-;_-@_-"/>
    <numFmt numFmtId="166" formatCode="_-* #,##0_-;\-* #,##0_-;_-* &quot;-&quot;??_-;_-@_-"/>
    <numFmt numFmtId="167" formatCode="#,##0;\(#,##0\)"/>
    <numFmt numFmtId="168" formatCode="#,##0.0;\(#,##0.0\)"/>
    <numFmt numFmtId="169" formatCode="#,##0.00;\(#,##0.00\)"/>
    <numFmt numFmtId="170" formatCode="_(* #,##0.0_);_(* \(#,##0.0\);_(* &quot;-&quot;??_);_(@_)"/>
    <numFmt numFmtId="171" formatCode="_(* #,##0_);_(* \(#,##0\);_(* &quot;-&quot;??_);_(@_)"/>
    <numFmt numFmtId="172" formatCode="_(* #,##0_);_(* \(#,##0\);_(* &quot;-&quot;_);_(@_)"/>
  </numFmts>
  <fonts count="6">
    <font>
      <sz val="10"/>
      <name val="Arial"/>
      <family val="0"/>
    </font>
    <font>
      <sz val="11"/>
      <name val="Arial"/>
      <family val="2"/>
    </font>
    <font>
      <i/>
      <sz val="10"/>
      <name val="Arial"/>
      <family val="2"/>
    </font>
    <font>
      <sz val="10"/>
      <name val="Times New Roman"/>
      <family val="1"/>
    </font>
    <font>
      <b/>
      <sz val="11"/>
      <name val="Times New Roman"/>
      <family val="1"/>
    </font>
    <font>
      <b/>
      <sz val="10"/>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1" fillId="0" borderId="0" xfId="0" applyFont="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horizontal="center"/>
    </xf>
    <xf numFmtId="14" fontId="0" fillId="0" borderId="0" xfId="0" applyNumberFormat="1" applyFont="1" applyAlignment="1">
      <alignment horizontal="center"/>
    </xf>
    <xf numFmtId="166" fontId="0" fillId="0" borderId="1" xfId="15" applyNumberFormat="1" applyFont="1" applyBorder="1" applyAlignment="1">
      <alignment/>
    </xf>
    <xf numFmtId="166" fontId="0" fillId="0" borderId="0" xfId="15" applyNumberFormat="1" applyFont="1" applyBorder="1" applyAlignment="1">
      <alignment/>
    </xf>
    <xf numFmtId="166" fontId="0" fillId="0" borderId="0" xfId="15" applyNumberFormat="1" applyFont="1" applyAlignment="1">
      <alignment/>
    </xf>
    <xf numFmtId="0" fontId="0" fillId="0" borderId="0" xfId="0" applyFont="1" applyBorder="1" applyAlignment="1">
      <alignment/>
    </xf>
    <xf numFmtId="166" fontId="0" fillId="0" borderId="0" xfId="15" applyNumberFormat="1" applyFont="1" applyAlignment="1">
      <alignment horizontal="center"/>
    </xf>
    <xf numFmtId="166" fontId="0" fillId="0" borderId="0" xfId="15" applyNumberFormat="1" applyFont="1" applyBorder="1" applyAlignment="1">
      <alignment horizontal="center"/>
    </xf>
    <xf numFmtId="166" fontId="0" fillId="0" borderId="1" xfId="15" applyNumberFormat="1" applyFont="1" applyBorder="1" applyAlignment="1">
      <alignment horizontal="center"/>
    </xf>
    <xf numFmtId="166" fontId="0" fillId="0" borderId="0" xfId="15" applyNumberFormat="1" applyFont="1" applyAlignment="1">
      <alignment horizontal="right"/>
    </xf>
    <xf numFmtId="172" fontId="0" fillId="0" borderId="0" xfId="15" applyNumberFormat="1" applyFont="1" applyAlignment="1">
      <alignment/>
    </xf>
    <xf numFmtId="2" fontId="0" fillId="0" borderId="0" xfId="15" applyNumberFormat="1" applyFont="1" applyAlignment="1">
      <alignment/>
    </xf>
    <xf numFmtId="2" fontId="0" fillId="0" borderId="0" xfId="0" applyNumberFormat="1" applyFont="1" applyAlignment="1">
      <alignment/>
    </xf>
    <xf numFmtId="43" fontId="0" fillId="0" borderId="0" xfId="15" applyFont="1" applyAlignment="1">
      <alignment/>
    </xf>
    <xf numFmtId="0" fontId="0" fillId="0" borderId="0" xfId="0" applyFont="1" applyAlignment="1">
      <alignment horizontal="left"/>
    </xf>
    <xf numFmtId="43" fontId="0" fillId="0" borderId="0" xfId="0" applyNumberFormat="1" applyFont="1" applyAlignment="1">
      <alignment/>
    </xf>
    <xf numFmtId="43" fontId="0" fillId="0" borderId="0" xfId="15" applyNumberFormat="1" applyFont="1" applyAlignment="1">
      <alignment/>
    </xf>
    <xf numFmtId="166" fontId="0" fillId="0" borderId="0" xfId="0" applyNumberFormat="1" applyFont="1" applyAlignment="1">
      <alignment/>
    </xf>
    <xf numFmtId="0" fontId="0" fillId="0" borderId="2" xfId="0" applyFont="1" applyBorder="1" applyAlignment="1">
      <alignment horizontal="center"/>
    </xf>
    <xf numFmtId="0" fontId="0" fillId="0" borderId="3" xfId="0" applyFont="1" applyBorder="1" applyAlignment="1">
      <alignment horizontal="center"/>
    </xf>
    <xf numFmtId="14" fontId="0" fillId="0" borderId="3" xfId="0" applyNumberFormat="1" applyFont="1" applyBorder="1" applyAlignment="1">
      <alignment horizontal="center"/>
    </xf>
    <xf numFmtId="14" fontId="0" fillId="0" borderId="4" xfId="0" applyNumberFormat="1" applyFont="1" applyBorder="1" applyAlignment="1">
      <alignment horizontal="center"/>
    </xf>
    <xf numFmtId="0" fontId="0" fillId="0" borderId="0" xfId="0" applyFont="1" applyAlignment="1">
      <alignment/>
    </xf>
    <xf numFmtId="166" fontId="0" fillId="0" borderId="0" xfId="15" applyNumberFormat="1" applyFont="1" applyAlignment="1">
      <alignment/>
    </xf>
    <xf numFmtId="166" fontId="0" fillId="0" borderId="2" xfId="15" applyNumberFormat="1" applyFont="1" applyBorder="1" applyAlignment="1">
      <alignment/>
    </xf>
    <xf numFmtId="166" fontId="0" fillId="0" borderId="0" xfId="15" applyNumberFormat="1" applyFont="1" applyBorder="1" applyAlignment="1">
      <alignment/>
    </xf>
    <xf numFmtId="166" fontId="0" fillId="0" borderId="2" xfId="15" applyNumberFormat="1" applyFont="1" applyBorder="1" applyAlignment="1">
      <alignment horizontal="center"/>
    </xf>
    <xf numFmtId="166" fontId="0" fillId="0" borderId="3" xfId="15" applyNumberFormat="1" applyFont="1" applyBorder="1" applyAlignment="1">
      <alignment/>
    </xf>
    <xf numFmtId="166" fontId="0" fillId="0" borderId="3" xfId="15" applyNumberFormat="1" applyFont="1" applyBorder="1" applyAlignment="1">
      <alignment horizontal="center"/>
    </xf>
    <xf numFmtId="166" fontId="0" fillId="0" borderId="4" xfId="15" applyNumberFormat="1" applyFont="1" applyBorder="1" applyAlignment="1">
      <alignment/>
    </xf>
    <xf numFmtId="166" fontId="0" fillId="0" borderId="4" xfId="15" applyNumberFormat="1" applyFont="1" applyBorder="1" applyAlignment="1">
      <alignment horizontal="center"/>
    </xf>
    <xf numFmtId="166" fontId="0" fillId="0" borderId="5" xfId="15" applyNumberFormat="1" applyFont="1" applyBorder="1" applyAlignment="1">
      <alignment/>
    </xf>
    <xf numFmtId="166" fontId="0" fillId="0" borderId="5" xfId="15" applyNumberFormat="1" applyFont="1" applyBorder="1" applyAlignment="1">
      <alignment horizontal="center"/>
    </xf>
    <xf numFmtId="43" fontId="0" fillId="0" borderId="0" xfId="15" applyNumberFormat="1" applyFont="1" applyAlignment="1">
      <alignment/>
    </xf>
    <xf numFmtId="0" fontId="3" fillId="0" borderId="0" xfId="0" applyFont="1" applyAlignment="1">
      <alignment horizontal="center"/>
    </xf>
    <xf numFmtId="0" fontId="4" fillId="0" borderId="0" xfId="0" applyFont="1" applyAlignment="1">
      <alignment/>
    </xf>
    <xf numFmtId="0" fontId="0" fillId="0" borderId="0" xfId="0" applyFont="1" applyAlignment="1">
      <alignment/>
    </xf>
    <xf numFmtId="0" fontId="5" fillId="0" borderId="0" xfId="0" applyFont="1" applyAlignment="1">
      <alignment/>
    </xf>
    <xf numFmtId="0" fontId="3" fillId="0" borderId="0" xfId="0" applyFont="1" applyAlignment="1">
      <alignment/>
    </xf>
    <xf numFmtId="0" fontId="5" fillId="0" borderId="0" xfId="0" applyFont="1" applyAlignment="1" quotePrefix="1">
      <alignment horizontal="center"/>
    </xf>
    <xf numFmtId="0" fontId="3" fillId="0" borderId="0" xfId="0" applyFont="1" applyAlignment="1">
      <alignment horizontal="left" wrapText="1"/>
    </xf>
    <xf numFmtId="172" fontId="3" fillId="0" borderId="0" xfId="15" applyNumberFormat="1" applyFont="1" applyAlignment="1">
      <alignment/>
    </xf>
    <xf numFmtId="166" fontId="3" fillId="0" borderId="0" xfId="15" applyNumberFormat="1" applyFont="1" applyAlignment="1">
      <alignment/>
    </xf>
    <xf numFmtId="166" fontId="3" fillId="0" borderId="5" xfId="15" applyNumberFormat="1" applyFont="1" applyBorder="1" applyAlignment="1">
      <alignment/>
    </xf>
    <xf numFmtId="166" fontId="3" fillId="0" borderId="0" xfId="15" applyNumberFormat="1" applyFont="1" applyBorder="1" applyAlignment="1">
      <alignment/>
    </xf>
    <xf numFmtId="166" fontId="0" fillId="0" borderId="0" xfId="15" applyNumberFormat="1" applyFont="1" applyBorder="1" applyAlignment="1">
      <alignment/>
    </xf>
    <xf numFmtId="166" fontId="0" fillId="0" borderId="0" xfId="15" applyNumberFormat="1" applyFont="1" applyAlignment="1">
      <alignment/>
    </xf>
    <xf numFmtId="0" fontId="3" fillId="0" borderId="0" xfId="0" applyFont="1" applyAlignment="1">
      <alignment horizontal="left"/>
    </xf>
    <xf numFmtId="0" fontId="3" fillId="0" borderId="0" xfId="0" applyFont="1" applyAlignment="1">
      <alignment horizontal="right"/>
    </xf>
    <xf numFmtId="14" fontId="3" fillId="0" borderId="0" xfId="0" applyNumberFormat="1" applyFont="1" applyAlignment="1">
      <alignment/>
    </xf>
    <xf numFmtId="0" fontId="3" fillId="0" borderId="0" xfId="0" applyFont="1" applyAlignment="1">
      <alignment horizontal="left" indent="1"/>
    </xf>
    <xf numFmtId="15" fontId="3" fillId="0" borderId="0" xfId="0" applyNumberFormat="1" applyFont="1" applyAlignment="1" quotePrefix="1">
      <alignment/>
    </xf>
    <xf numFmtId="49" fontId="3" fillId="0" borderId="0" xfId="0" applyNumberFormat="1" applyFont="1" applyAlignment="1">
      <alignment/>
    </xf>
    <xf numFmtId="9" fontId="0" fillId="0" borderId="0" xfId="19" applyFont="1" applyBorder="1" applyAlignment="1">
      <alignment/>
    </xf>
    <xf numFmtId="167" fontId="0" fillId="0" borderId="0" xfId="15" applyNumberFormat="1" applyFont="1" applyFill="1" applyAlignment="1">
      <alignment/>
    </xf>
    <xf numFmtId="167" fontId="0" fillId="0" borderId="0" xfId="15" applyNumberFormat="1" applyFont="1" applyFill="1" applyAlignment="1">
      <alignment horizontal="center"/>
    </xf>
    <xf numFmtId="166" fontId="3" fillId="0" borderId="1" xfId="15" applyNumberFormat="1" applyFont="1" applyBorder="1" applyAlignment="1">
      <alignment/>
    </xf>
    <xf numFmtId="0" fontId="0" fillId="0" borderId="0" xfId="0" applyFont="1" applyAlignment="1">
      <alignment horizontal="center"/>
    </xf>
    <xf numFmtId="167" fontId="0" fillId="0" borderId="0" xfId="15" applyNumberFormat="1" applyFont="1" applyFill="1" applyAlignment="1">
      <alignment horizontal="center"/>
    </xf>
    <xf numFmtId="0" fontId="3" fillId="0" borderId="0" xfId="0" applyFont="1" applyAlignment="1">
      <alignment horizontal="center"/>
    </xf>
    <xf numFmtId="0" fontId="3" fillId="0" borderId="0" xfId="0" applyFont="1" applyAlignment="1">
      <alignment horizontal="left" wrapText="1"/>
    </xf>
    <xf numFmtId="0" fontId="3" fillId="0" borderId="0" xfId="0"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91"/>
  <sheetViews>
    <sheetView tabSelected="1" zoomScale="90" zoomScaleNormal="90" workbookViewId="0" topLeftCell="A1">
      <selection activeCell="B12" sqref="B12"/>
    </sheetView>
  </sheetViews>
  <sheetFormatPr defaultColWidth="9.140625" defaultRowHeight="12.75"/>
  <cols>
    <col min="1" max="1" width="5.28125" style="2" customWidth="1"/>
    <col min="2" max="2" width="39.00390625" style="2" customWidth="1"/>
    <col min="3" max="3" width="10.8515625" style="2" customWidth="1"/>
    <col min="4" max="4" width="1.8515625" style="2" customWidth="1"/>
    <col min="5" max="5" width="14.28125" style="2" customWidth="1"/>
    <col min="6" max="6" width="9.00390625" style="58" hidden="1" customWidth="1"/>
    <col min="7" max="7" width="7.57421875" style="2" hidden="1" customWidth="1"/>
    <col min="8" max="8" width="2.00390625" style="2" customWidth="1"/>
    <col min="9" max="9" width="10.7109375" style="2" customWidth="1"/>
    <col min="10" max="10" width="1.7109375" style="2" customWidth="1"/>
    <col min="11" max="11" width="14.00390625" style="2" customWidth="1"/>
    <col min="12" max="12" width="9.00390625" style="58" hidden="1" customWidth="1"/>
    <col min="13" max="13" width="7.57421875" style="2" hidden="1" customWidth="1"/>
    <col min="14" max="16384" width="9.140625" style="2" customWidth="1"/>
  </cols>
  <sheetData>
    <row r="1" ht="14.25">
      <c r="A1" s="1" t="s">
        <v>2</v>
      </c>
    </row>
    <row r="2" ht="12.75">
      <c r="A2" s="2" t="s">
        <v>3</v>
      </c>
    </row>
    <row r="3" ht="14.25">
      <c r="A3" s="1" t="s">
        <v>4</v>
      </c>
    </row>
    <row r="5" ht="14.25">
      <c r="A5" s="1" t="s">
        <v>5</v>
      </c>
    </row>
    <row r="6" ht="12.75">
      <c r="A6" s="3" t="s">
        <v>6</v>
      </c>
    </row>
    <row r="7" ht="14.25">
      <c r="A7" s="1"/>
    </row>
    <row r="8" ht="14.25">
      <c r="A8" s="1" t="s">
        <v>7</v>
      </c>
    </row>
    <row r="10" spans="3:13" ht="12.75">
      <c r="C10" s="61" t="s">
        <v>8</v>
      </c>
      <c r="D10" s="61"/>
      <c r="E10" s="61"/>
      <c r="F10" s="62" t="s">
        <v>184</v>
      </c>
      <c r="G10" s="62"/>
      <c r="H10" s="59"/>
      <c r="I10" s="61" t="s">
        <v>9</v>
      </c>
      <c r="J10" s="61"/>
      <c r="K10" s="61"/>
      <c r="L10" s="62" t="s">
        <v>184</v>
      </c>
      <c r="M10" s="62"/>
    </row>
    <row r="11" spans="3:13" ht="12.75">
      <c r="C11" s="4" t="s">
        <v>10</v>
      </c>
      <c r="D11" s="4"/>
      <c r="E11" s="4" t="s">
        <v>11</v>
      </c>
      <c r="G11" s="4"/>
      <c r="H11" s="4"/>
      <c r="I11" s="4" t="s">
        <v>10</v>
      </c>
      <c r="J11" s="4"/>
      <c r="K11" s="4" t="s">
        <v>11</v>
      </c>
      <c r="M11" s="4"/>
    </row>
    <row r="12" spans="3:13" ht="12.75">
      <c r="C12" s="4" t="s">
        <v>12</v>
      </c>
      <c r="D12" s="4"/>
      <c r="E12" s="4" t="s">
        <v>13</v>
      </c>
      <c r="G12" s="4"/>
      <c r="H12" s="4"/>
      <c r="I12" s="4" t="s">
        <v>12</v>
      </c>
      <c r="J12" s="4"/>
      <c r="K12" s="4" t="s">
        <v>13</v>
      </c>
      <c r="M12" s="4"/>
    </row>
    <row r="13" spans="3:13" ht="12.75">
      <c r="C13" s="4" t="s">
        <v>14</v>
      </c>
      <c r="D13" s="4"/>
      <c r="E13" s="4" t="s">
        <v>14</v>
      </c>
      <c r="G13" s="4"/>
      <c r="H13" s="4"/>
      <c r="I13" s="4" t="s">
        <v>15</v>
      </c>
      <c r="J13" s="4"/>
      <c r="K13" s="4" t="s">
        <v>16</v>
      </c>
      <c r="M13" s="4"/>
    </row>
    <row r="14" spans="3:13" ht="12.75">
      <c r="C14" s="5">
        <v>37072</v>
      </c>
      <c r="D14" s="5"/>
      <c r="E14" s="5">
        <v>36707</v>
      </c>
      <c r="G14" s="5"/>
      <c r="H14" s="5"/>
      <c r="I14" s="5">
        <v>37072</v>
      </c>
      <c r="J14" s="5"/>
      <c r="K14" s="5">
        <v>36707</v>
      </c>
      <c r="M14" s="5"/>
    </row>
    <row r="15" spans="3:13" ht="12.75">
      <c r="C15" s="4" t="s">
        <v>17</v>
      </c>
      <c r="D15" s="4"/>
      <c r="E15" s="4" t="s">
        <v>17</v>
      </c>
      <c r="F15" s="4" t="s">
        <v>17</v>
      </c>
      <c r="G15" s="4" t="s">
        <v>1</v>
      </c>
      <c r="H15" s="4"/>
      <c r="I15" s="4" t="s">
        <v>17</v>
      </c>
      <c r="J15" s="4"/>
      <c r="K15" s="4" t="s">
        <v>17</v>
      </c>
      <c r="L15" s="4" t="s">
        <v>17</v>
      </c>
      <c r="M15" s="4" t="s">
        <v>1</v>
      </c>
    </row>
    <row r="17" spans="1:13" ht="13.5" thickBot="1">
      <c r="A17" s="2" t="s">
        <v>18</v>
      </c>
      <c r="B17" s="2" t="s">
        <v>19</v>
      </c>
      <c r="C17" s="6">
        <v>14609</v>
      </c>
      <c r="D17" s="7"/>
      <c r="E17" s="6">
        <v>15202</v>
      </c>
      <c r="F17" s="58">
        <f>C17-E17</f>
        <v>-593</v>
      </c>
      <c r="G17" s="57">
        <f>F17/E17</f>
        <v>-0.03900802525983423</v>
      </c>
      <c r="H17" s="57"/>
      <c r="I17" s="6">
        <v>28726</v>
      </c>
      <c r="J17" s="7"/>
      <c r="K17" s="6">
        <v>27694</v>
      </c>
      <c r="L17" s="58">
        <f>I17-K17</f>
        <v>1032</v>
      </c>
      <c r="M17" s="57">
        <f>L17/K17</f>
        <v>0.03726438939842565</v>
      </c>
    </row>
    <row r="18" spans="3:13" ht="13.5" thickTop="1">
      <c r="C18" s="8"/>
      <c r="D18" s="8"/>
      <c r="E18" s="8"/>
      <c r="G18" s="8"/>
      <c r="H18" s="8"/>
      <c r="I18" s="8"/>
      <c r="J18" s="8"/>
      <c r="K18" s="9"/>
      <c r="M18" s="8"/>
    </row>
    <row r="19" spans="1:13" ht="13.5" thickBot="1">
      <c r="A19" s="2" t="s">
        <v>20</v>
      </c>
      <c r="B19" s="2" t="s">
        <v>21</v>
      </c>
      <c r="C19" s="6">
        <v>0</v>
      </c>
      <c r="D19" s="7"/>
      <c r="E19" s="6">
        <v>0</v>
      </c>
      <c r="G19" s="7"/>
      <c r="H19" s="7"/>
      <c r="I19" s="6">
        <v>0</v>
      </c>
      <c r="J19" s="7"/>
      <c r="K19" s="6">
        <v>0</v>
      </c>
      <c r="M19" s="7"/>
    </row>
    <row r="20" spans="1:13" ht="13.5" thickTop="1">
      <c r="A20" s="2" t="s">
        <v>22</v>
      </c>
      <c r="C20" s="8"/>
      <c r="D20" s="8"/>
      <c r="E20" s="10"/>
      <c r="G20" s="11"/>
      <c r="H20" s="11"/>
      <c r="I20" s="8"/>
      <c r="J20" s="7"/>
      <c r="K20" s="9"/>
      <c r="M20" s="11"/>
    </row>
    <row r="21" spans="1:13" ht="13.5" thickBot="1">
      <c r="A21" s="2" t="s">
        <v>23</v>
      </c>
      <c r="B21" s="2" t="s">
        <v>24</v>
      </c>
      <c r="C21" s="6">
        <v>4</v>
      </c>
      <c r="D21" s="7"/>
      <c r="E21" s="12">
        <f>7+6</f>
        <v>13</v>
      </c>
      <c r="F21" s="58">
        <f>C21-E21</f>
        <v>-9</v>
      </c>
      <c r="G21" s="57">
        <f>F21/E21</f>
        <v>-0.6923076923076923</v>
      </c>
      <c r="H21" s="57"/>
      <c r="I21" s="6">
        <v>8</v>
      </c>
      <c r="J21" s="7"/>
      <c r="K21" s="6">
        <f>8+5</f>
        <v>13</v>
      </c>
      <c r="L21" s="58">
        <f>I21-K21</f>
        <v>-5</v>
      </c>
      <c r="M21" s="57">
        <f>L21/K21</f>
        <v>-0.38461538461538464</v>
      </c>
    </row>
    <row r="22" spans="3:13" ht="13.5" thickTop="1">
      <c r="C22" s="8"/>
      <c r="D22" s="8"/>
      <c r="E22" s="8"/>
      <c r="G22" s="57"/>
      <c r="H22" s="57"/>
      <c r="I22" s="8"/>
      <c r="J22" s="8"/>
      <c r="M22" s="57"/>
    </row>
    <row r="23" spans="1:13" ht="12.75">
      <c r="A23" s="2" t="s">
        <v>25</v>
      </c>
      <c r="B23" s="2" t="s">
        <v>26</v>
      </c>
      <c r="C23" s="8">
        <f>(370060+11159+1795+70044+127067+662227)/1000</f>
        <v>1242.352</v>
      </c>
      <c r="D23" s="8"/>
      <c r="E23" s="8">
        <f>(1013061+8941+18+86474+129025+607454)/1000</f>
        <v>1844.973</v>
      </c>
      <c r="F23" s="58">
        <f>C23-E23</f>
        <v>-602.6209999999999</v>
      </c>
      <c r="G23" s="57">
        <f>F23/E23</f>
        <v>-0.3266286281696263</v>
      </c>
      <c r="H23" s="57"/>
      <c r="I23" s="8">
        <f>(657637+24779+1824+155506+253589+1324063)/1000</f>
        <v>2417.398</v>
      </c>
      <c r="J23" s="8"/>
      <c r="K23" s="8">
        <f>(1443180+18351+1634+174701+262316+1214438)/1000-1</f>
        <v>3113.62</v>
      </c>
      <c r="L23" s="58">
        <f>I23-K23</f>
        <v>-696.2219999999998</v>
      </c>
      <c r="M23" s="57">
        <f>L23/K23</f>
        <v>-0.22360532113745407</v>
      </c>
    </row>
    <row r="24" spans="2:13" ht="12.75">
      <c r="B24" s="2" t="s">
        <v>27</v>
      </c>
      <c r="C24" s="8"/>
      <c r="D24" s="8"/>
      <c r="E24" s="8"/>
      <c r="G24" s="57"/>
      <c r="H24" s="57"/>
      <c r="I24" s="8"/>
      <c r="J24" s="8"/>
      <c r="M24" s="57"/>
    </row>
    <row r="25" spans="2:13" ht="12.75">
      <c r="B25" s="2" t="s">
        <v>28</v>
      </c>
      <c r="C25" s="8"/>
      <c r="D25" s="8"/>
      <c r="E25" s="8"/>
      <c r="G25" s="57"/>
      <c r="H25" s="57"/>
      <c r="I25" s="8"/>
      <c r="J25" s="8"/>
      <c r="M25" s="57"/>
    </row>
    <row r="26" spans="2:13" ht="12.75">
      <c r="B26" s="2" t="s">
        <v>29</v>
      </c>
      <c r="C26" s="8"/>
      <c r="D26" s="8"/>
      <c r="E26" s="8"/>
      <c r="G26" s="57"/>
      <c r="H26" s="57"/>
      <c r="I26" s="8"/>
      <c r="J26" s="8"/>
      <c r="M26" s="57"/>
    </row>
    <row r="27" spans="3:13" ht="12.75">
      <c r="C27" s="8"/>
      <c r="D27" s="8"/>
      <c r="E27" s="8"/>
      <c r="G27" s="57"/>
      <c r="H27" s="57"/>
      <c r="I27" s="8"/>
      <c r="J27" s="8"/>
      <c r="M27" s="57"/>
    </row>
    <row r="28" spans="1:13" ht="12.75">
      <c r="A28" s="2" t="s">
        <v>20</v>
      </c>
      <c r="B28" s="2" t="s">
        <v>30</v>
      </c>
      <c r="C28" s="8">
        <f>70+2+11</f>
        <v>83</v>
      </c>
      <c r="D28" s="8"/>
      <c r="E28" s="8">
        <f>10+85</f>
        <v>95</v>
      </c>
      <c r="F28" s="58">
        <f>C28-E28</f>
        <v>-12</v>
      </c>
      <c r="G28" s="57">
        <f>F28/E28</f>
        <v>-0.12631578947368421</v>
      </c>
      <c r="H28" s="57"/>
      <c r="I28" s="8">
        <f>25+2+156</f>
        <v>183</v>
      </c>
      <c r="J28" s="8"/>
      <c r="K28" s="8">
        <f>18+2+174</f>
        <v>194</v>
      </c>
      <c r="L28" s="58">
        <f>I28-K28</f>
        <v>-11</v>
      </c>
      <c r="M28" s="57">
        <f>L28/K28</f>
        <v>-0.05670103092783505</v>
      </c>
    </row>
    <row r="29" spans="3:13" ht="12.75">
      <c r="C29" s="8"/>
      <c r="D29" s="8"/>
      <c r="E29" s="8"/>
      <c r="G29" s="57"/>
      <c r="H29" s="57"/>
      <c r="I29" s="8"/>
      <c r="J29" s="8"/>
      <c r="M29" s="57"/>
    </row>
    <row r="30" spans="1:13" ht="12.75">
      <c r="A30" s="2" t="s">
        <v>23</v>
      </c>
      <c r="B30" s="2" t="s">
        <v>31</v>
      </c>
      <c r="C30" s="8">
        <f>127+662</f>
        <v>789</v>
      </c>
      <c r="D30" s="8"/>
      <c r="E30" s="8">
        <f>129+608</f>
        <v>737</v>
      </c>
      <c r="F30" s="58">
        <f>C30-E30</f>
        <v>52</v>
      </c>
      <c r="G30" s="57">
        <f>F30/E30</f>
        <v>0.07055630936227951</v>
      </c>
      <c r="H30" s="57"/>
      <c r="I30" s="8">
        <f>253+1324</f>
        <v>1577</v>
      </c>
      <c r="J30" s="8"/>
      <c r="K30" s="8">
        <f>262+1215</f>
        <v>1477</v>
      </c>
      <c r="L30" s="58">
        <f>I30-K30</f>
        <v>100</v>
      </c>
      <c r="M30" s="57">
        <f>L30/K30</f>
        <v>0.06770480704129993</v>
      </c>
    </row>
    <row r="31" spans="3:13" ht="12.75">
      <c r="C31" s="8"/>
      <c r="D31" s="8"/>
      <c r="E31" s="8"/>
      <c r="G31" s="57"/>
      <c r="H31" s="57"/>
      <c r="I31" s="8"/>
      <c r="J31" s="8"/>
      <c r="M31" s="57"/>
    </row>
    <row r="32" spans="1:13" ht="12.75">
      <c r="A32" s="2" t="s">
        <v>32</v>
      </c>
      <c r="B32" s="2" t="s">
        <v>33</v>
      </c>
      <c r="C32" s="8">
        <v>0</v>
      </c>
      <c r="D32" s="8"/>
      <c r="E32" s="8">
        <v>0</v>
      </c>
      <c r="G32" s="57"/>
      <c r="H32" s="57"/>
      <c r="I32" s="8">
        <v>0</v>
      </c>
      <c r="J32" s="8"/>
      <c r="K32" s="8">
        <v>0</v>
      </c>
      <c r="M32" s="57"/>
    </row>
    <row r="33" spans="3:13" ht="12.75">
      <c r="C33" s="8"/>
      <c r="D33" s="8"/>
      <c r="E33" s="8"/>
      <c r="G33" s="57"/>
      <c r="H33" s="57"/>
      <c r="I33" s="8"/>
      <c r="J33" s="8"/>
      <c r="M33" s="57"/>
    </row>
    <row r="34" spans="1:13" ht="12.75">
      <c r="A34" s="2" t="s">
        <v>34</v>
      </c>
      <c r="B34" s="2" t="s">
        <v>35</v>
      </c>
      <c r="C34" s="8">
        <f>C23-C28-C30-C32</f>
        <v>370.3520000000001</v>
      </c>
      <c r="D34" s="8"/>
      <c r="E34" s="8">
        <f>E23-E28-E30-E32</f>
        <v>1012.973</v>
      </c>
      <c r="F34" s="58">
        <f>C34-E34</f>
        <v>-642.6209999999999</v>
      </c>
      <c r="G34" s="57">
        <f>F34/E34</f>
        <v>-0.6343910449735579</v>
      </c>
      <c r="H34" s="57"/>
      <c r="I34" s="8">
        <f>I23-I28-I30-I32</f>
        <v>657.3980000000001</v>
      </c>
      <c r="J34" s="8"/>
      <c r="K34" s="8">
        <f>K23-K28-K30-K32</f>
        <v>1442.62</v>
      </c>
      <c r="L34" s="58">
        <f>I34-K34</f>
        <v>-785.2219999999998</v>
      </c>
      <c r="M34" s="57">
        <f>L34/K34</f>
        <v>-0.5443027269828505</v>
      </c>
    </row>
    <row r="35" spans="2:13" ht="12.75">
      <c r="B35" s="2" t="s">
        <v>27</v>
      </c>
      <c r="C35" s="8"/>
      <c r="D35" s="8"/>
      <c r="E35" s="8"/>
      <c r="G35" s="57"/>
      <c r="H35" s="57"/>
      <c r="I35" s="8"/>
      <c r="J35" s="8"/>
      <c r="M35" s="57"/>
    </row>
    <row r="36" spans="2:13" ht="12.75">
      <c r="B36" s="2" t="s">
        <v>36</v>
      </c>
      <c r="C36" s="8"/>
      <c r="D36" s="8"/>
      <c r="E36" s="8"/>
      <c r="G36" s="57"/>
      <c r="H36" s="57"/>
      <c r="I36" s="8"/>
      <c r="J36" s="8"/>
      <c r="M36" s="57"/>
    </row>
    <row r="37" spans="2:13" ht="12.75">
      <c r="B37" s="2" t="s">
        <v>37</v>
      </c>
      <c r="C37" s="8"/>
      <c r="D37" s="8"/>
      <c r="E37" s="8"/>
      <c r="G37" s="57"/>
      <c r="H37" s="57"/>
      <c r="I37" s="8"/>
      <c r="J37" s="8"/>
      <c r="M37" s="57"/>
    </row>
    <row r="38" spans="2:13" ht="12.75">
      <c r="B38" s="2" t="s">
        <v>38</v>
      </c>
      <c r="C38" s="8"/>
      <c r="D38" s="8"/>
      <c r="E38" s="8"/>
      <c r="G38" s="57"/>
      <c r="H38" s="57"/>
      <c r="I38" s="8"/>
      <c r="J38" s="8"/>
      <c r="M38" s="57"/>
    </row>
    <row r="39" spans="3:13" ht="12.75">
      <c r="C39" s="8"/>
      <c r="D39" s="8"/>
      <c r="E39" s="8"/>
      <c r="G39" s="57"/>
      <c r="H39" s="57"/>
      <c r="I39" s="8"/>
      <c r="J39" s="8"/>
      <c r="M39" s="57"/>
    </row>
    <row r="40" spans="1:13" ht="12.75">
      <c r="A40" s="2" t="s">
        <v>39</v>
      </c>
      <c r="B40" s="2" t="s">
        <v>40</v>
      </c>
      <c r="C40" s="8">
        <v>0</v>
      </c>
      <c r="D40" s="8"/>
      <c r="E40" s="13">
        <v>0</v>
      </c>
      <c r="G40" s="57"/>
      <c r="H40" s="57"/>
      <c r="I40" s="13">
        <v>0</v>
      </c>
      <c r="J40" s="13"/>
      <c r="K40" s="8">
        <v>0</v>
      </c>
      <c r="M40" s="57"/>
    </row>
    <row r="41" spans="3:13" ht="12.75">
      <c r="C41" s="8"/>
      <c r="D41" s="8"/>
      <c r="E41" s="8"/>
      <c r="G41" s="57"/>
      <c r="H41" s="57"/>
      <c r="I41" s="8"/>
      <c r="J41" s="8"/>
      <c r="M41" s="57"/>
    </row>
    <row r="42" spans="1:13" ht="12.75">
      <c r="A42" s="2" t="s">
        <v>41</v>
      </c>
      <c r="B42" s="2" t="s">
        <v>42</v>
      </c>
      <c r="C42" s="8">
        <f>C34</f>
        <v>370.3520000000001</v>
      </c>
      <c r="D42" s="8"/>
      <c r="E42" s="8">
        <f>E34</f>
        <v>1012.973</v>
      </c>
      <c r="F42" s="58">
        <f>C42-E42</f>
        <v>-642.6209999999999</v>
      </c>
      <c r="G42" s="57">
        <f>F42/E42</f>
        <v>-0.6343910449735579</v>
      </c>
      <c r="H42" s="57"/>
      <c r="I42" s="8">
        <f>I34</f>
        <v>657.3980000000001</v>
      </c>
      <c r="J42" s="8"/>
      <c r="K42" s="8">
        <f>K34</f>
        <v>1442.62</v>
      </c>
      <c r="L42" s="58">
        <f>I42-K42</f>
        <v>-785.2219999999998</v>
      </c>
      <c r="M42" s="57">
        <f>L42/K42</f>
        <v>-0.5443027269828505</v>
      </c>
    </row>
    <row r="43" spans="2:13" ht="12.75">
      <c r="B43" s="2" t="s">
        <v>43</v>
      </c>
      <c r="C43" s="8"/>
      <c r="D43" s="8"/>
      <c r="E43" s="8"/>
      <c r="G43" s="57"/>
      <c r="H43" s="57"/>
      <c r="I43" s="8"/>
      <c r="J43" s="8"/>
      <c r="M43" s="57"/>
    </row>
    <row r="44" spans="3:13" ht="12.75">
      <c r="C44" s="8"/>
      <c r="D44" s="8"/>
      <c r="E44" s="8"/>
      <c r="G44" s="57"/>
      <c r="H44" s="57"/>
      <c r="I44" s="8"/>
      <c r="J44" s="8"/>
      <c r="M44" s="57"/>
    </row>
    <row r="45" spans="1:13" ht="12.75">
      <c r="A45" s="2" t="s">
        <v>44</v>
      </c>
      <c r="B45" s="2" t="s">
        <v>0</v>
      </c>
      <c r="C45" s="8">
        <v>215</v>
      </c>
      <c r="D45" s="8"/>
      <c r="E45" s="8">
        <v>391</v>
      </c>
      <c r="F45" s="58">
        <f>C45-E45</f>
        <v>-176</v>
      </c>
      <c r="G45" s="57">
        <f>F45/E45</f>
        <v>-0.45012787723785164</v>
      </c>
      <c r="H45" s="57"/>
      <c r="I45" s="8">
        <v>381</v>
      </c>
      <c r="J45" s="8"/>
      <c r="K45" s="8">
        <v>481</v>
      </c>
      <c r="L45" s="58">
        <f>I45-K45</f>
        <v>-100</v>
      </c>
      <c r="M45" s="57">
        <f>L45/K45</f>
        <v>-0.2079002079002079</v>
      </c>
    </row>
    <row r="46" spans="3:13" ht="12.75">
      <c r="C46" s="8"/>
      <c r="D46" s="8"/>
      <c r="E46" s="8"/>
      <c r="G46" s="57"/>
      <c r="H46" s="57"/>
      <c r="I46" s="8"/>
      <c r="J46" s="8"/>
      <c r="M46" s="57"/>
    </row>
    <row r="47" spans="1:13" ht="12.75">
      <c r="A47" s="2" t="s">
        <v>45</v>
      </c>
      <c r="B47" s="2" t="s">
        <v>46</v>
      </c>
      <c r="C47" s="14">
        <f>C42-C45</f>
        <v>155.3520000000001</v>
      </c>
      <c r="D47" s="8"/>
      <c r="E47" s="14">
        <f>E42-E45</f>
        <v>621.973</v>
      </c>
      <c r="F47" s="58">
        <f>C47-E47</f>
        <v>-466.62099999999987</v>
      </c>
      <c r="G47" s="57">
        <f>F47/E47</f>
        <v>-0.750227099890188</v>
      </c>
      <c r="H47" s="57"/>
      <c r="I47" s="14">
        <f>I42-I45</f>
        <v>276.39800000000014</v>
      </c>
      <c r="J47" s="8"/>
      <c r="K47" s="14">
        <f>K42-K45</f>
        <v>961.6199999999999</v>
      </c>
      <c r="L47" s="58">
        <f>I47-K47</f>
        <v>-685.2219999999998</v>
      </c>
      <c r="M47" s="57">
        <f>L47/K47</f>
        <v>-0.7125704540254985</v>
      </c>
    </row>
    <row r="48" spans="2:13" ht="12.75">
      <c r="B48" s="2" t="s">
        <v>47</v>
      </c>
      <c r="C48" s="8"/>
      <c r="D48" s="8"/>
      <c r="E48" s="8"/>
      <c r="G48" s="57"/>
      <c r="H48" s="57"/>
      <c r="I48" s="8"/>
      <c r="J48" s="8"/>
      <c r="M48" s="57"/>
    </row>
    <row r="49" spans="3:13" ht="12.75">
      <c r="C49" s="8"/>
      <c r="D49" s="8"/>
      <c r="E49" s="8"/>
      <c r="G49" s="57"/>
      <c r="H49" s="57"/>
      <c r="I49" s="8"/>
      <c r="J49" s="8"/>
      <c r="M49" s="57"/>
    </row>
    <row r="50" spans="2:13" ht="12.75">
      <c r="B50" s="2" t="s">
        <v>48</v>
      </c>
      <c r="C50" s="8">
        <v>0</v>
      </c>
      <c r="D50" s="8"/>
      <c r="E50" s="8">
        <v>0</v>
      </c>
      <c r="G50" s="57"/>
      <c r="H50" s="57"/>
      <c r="I50" s="8">
        <v>0</v>
      </c>
      <c r="J50" s="8"/>
      <c r="K50" s="8">
        <v>0</v>
      </c>
      <c r="M50" s="57"/>
    </row>
    <row r="51" spans="3:13" ht="12.75">
      <c r="C51" s="8"/>
      <c r="D51" s="8"/>
      <c r="E51" s="8"/>
      <c r="G51" s="57"/>
      <c r="H51" s="57"/>
      <c r="I51" s="8"/>
      <c r="J51" s="8"/>
      <c r="M51" s="57"/>
    </row>
    <row r="52" spans="1:13" ht="12.75">
      <c r="A52" s="2" t="s">
        <v>49</v>
      </c>
      <c r="B52" s="2" t="s">
        <v>50</v>
      </c>
      <c r="C52" s="14">
        <f>+C47</f>
        <v>155.3520000000001</v>
      </c>
      <c r="D52" s="8"/>
      <c r="E52" s="14">
        <f>+E47</f>
        <v>621.973</v>
      </c>
      <c r="F52" s="58">
        <f>C52-E52</f>
        <v>-466.62099999999987</v>
      </c>
      <c r="G52" s="57">
        <f>F52/E52</f>
        <v>-0.750227099890188</v>
      </c>
      <c r="H52" s="57"/>
      <c r="I52" s="14">
        <f>+I47</f>
        <v>276.39800000000014</v>
      </c>
      <c r="J52" s="14">
        <f>+J47</f>
        <v>0</v>
      </c>
      <c r="K52" s="14">
        <f>+K47</f>
        <v>961.6199999999999</v>
      </c>
      <c r="L52" s="58">
        <f>I52-K52</f>
        <v>-685.2219999999998</v>
      </c>
      <c r="M52" s="57">
        <f>L52/K52</f>
        <v>-0.7125704540254985</v>
      </c>
    </row>
    <row r="53" spans="2:13" ht="12.75">
      <c r="B53" s="2" t="s">
        <v>51</v>
      </c>
      <c r="C53" s="8"/>
      <c r="D53" s="8"/>
      <c r="E53" s="8"/>
      <c r="G53" s="57"/>
      <c r="H53" s="57"/>
      <c r="I53" s="8"/>
      <c r="J53" s="8"/>
      <c r="M53" s="57"/>
    </row>
    <row r="54" spans="3:13" ht="12.75">
      <c r="C54" s="8"/>
      <c r="D54" s="8"/>
      <c r="E54" s="8"/>
      <c r="G54" s="57"/>
      <c r="H54" s="57"/>
      <c r="I54" s="8"/>
      <c r="J54" s="8"/>
      <c r="M54" s="57"/>
    </row>
    <row r="55" spans="1:13" ht="12.75">
      <c r="A55" s="2" t="s">
        <v>52</v>
      </c>
      <c r="B55" s="2" t="s">
        <v>53</v>
      </c>
      <c r="C55" s="8">
        <v>0</v>
      </c>
      <c r="D55" s="8"/>
      <c r="E55" s="8">
        <v>0</v>
      </c>
      <c r="G55" s="57"/>
      <c r="H55" s="57"/>
      <c r="I55" s="8">
        <v>0</v>
      </c>
      <c r="J55" s="8"/>
      <c r="K55" s="8">
        <v>0</v>
      </c>
      <c r="M55" s="57"/>
    </row>
    <row r="56" spans="2:13" ht="12.75">
      <c r="B56" s="2" t="s">
        <v>54</v>
      </c>
      <c r="C56" s="8">
        <v>0</v>
      </c>
      <c r="D56" s="8"/>
      <c r="E56" s="8">
        <v>0</v>
      </c>
      <c r="G56" s="57"/>
      <c r="H56" s="57"/>
      <c r="I56" s="8">
        <v>0</v>
      </c>
      <c r="J56" s="8"/>
      <c r="K56" s="8">
        <v>0</v>
      </c>
      <c r="M56" s="57"/>
    </row>
    <row r="57" spans="2:13" ht="12.75">
      <c r="B57" s="2" t="s">
        <v>55</v>
      </c>
      <c r="C57" s="8">
        <v>0</v>
      </c>
      <c r="D57" s="8"/>
      <c r="E57" s="8">
        <v>0</v>
      </c>
      <c r="G57" s="57"/>
      <c r="H57" s="57"/>
      <c r="I57" s="8">
        <v>0</v>
      </c>
      <c r="J57" s="8"/>
      <c r="K57" s="8">
        <v>0</v>
      </c>
      <c r="M57" s="57"/>
    </row>
    <row r="58" spans="2:13" ht="12.75">
      <c r="B58" s="2" t="s">
        <v>56</v>
      </c>
      <c r="C58" s="8"/>
      <c r="D58" s="8"/>
      <c r="E58" s="8"/>
      <c r="G58" s="57"/>
      <c r="H58" s="57"/>
      <c r="I58" s="8"/>
      <c r="J58" s="8"/>
      <c r="K58" s="8"/>
      <c r="M58" s="57"/>
    </row>
    <row r="59" spans="1:13" ht="12.75">
      <c r="A59" s="2" t="s">
        <v>57</v>
      </c>
      <c r="C59" s="8"/>
      <c r="D59" s="8"/>
      <c r="E59" s="8"/>
      <c r="G59" s="57"/>
      <c r="H59" s="57"/>
      <c r="I59" s="8"/>
      <c r="J59" s="8"/>
      <c r="M59" s="57"/>
    </row>
    <row r="60" spans="1:13" ht="12.75">
      <c r="A60" s="2" t="s">
        <v>58</v>
      </c>
      <c r="B60" s="2" t="s">
        <v>59</v>
      </c>
      <c r="C60" s="14">
        <f>C52</f>
        <v>155.3520000000001</v>
      </c>
      <c r="D60" s="8"/>
      <c r="E60" s="14">
        <f>E52</f>
        <v>621.973</v>
      </c>
      <c r="F60" s="58">
        <f>C60-E60</f>
        <v>-466.62099999999987</v>
      </c>
      <c r="G60" s="57">
        <f>F60/E60</f>
        <v>-0.750227099890188</v>
      </c>
      <c r="H60" s="57"/>
      <c r="I60" s="14">
        <f>I52</f>
        <v>276.39800000000014</v>
      </c>
      <c r="J60" s="14">
        <f>J52</f>
        <v>0</v>
      </c>
      <c r="K60" s="14">
        <f>K52</f>
        <v>961.6199999999999</v>
      </c>
      <c r="L60" s="58">
        <f>I60-K60</f>
        <v>-685.2219999999998</v>
      </c>
      <c r="M60" s="57">
        <f>L60/K60</f>
        <v>-0.7125704540254985</v>
      </c>
    </row>
    <row r="61" spans="2:13" ht="12.75">
      <c r="B61" s="2" t="s">
        <v>60</v>
      </c>
      <c r="C61" s="8"/>
      <c r="D61" s="8"/>
      <c r="E61" s="8"/>
      <c r="G61" s="57"/>
      <c r="H61" s="57"/>
      <c r="I61" s="8"/>
      <c r="J61" s="8"/>
      <c r="M61" s="57"/>
    </row>
    <row r="62" spans="5:13" ht="12.75">
      <c r="E62" s="8"/>
      <c r="G62" s="57"/>
      <c r="H62" s="57"/>
      <c r="M62" s="57"/>
    </row>
    <row r="63" spans="1:13" ht="12.75">
      <c r="A63" s="2" t="s">
        <v>61</v>
      </c>
      <c r="B63" s="2" t="s">
        <v>62</v>
      </c>
      <c r="E63" s="8"/>
      <c r="G63" s="57"/>
      <c r="H63" s="57"/>
      <c r="M63" s="57"/>
    </row>
    <row r="64" spans="2:13" ht="12.75">
      <c r="B64" s="2" t="s">
        <v>63</v>
      </c>
      <c r="E64" s="8"/>
      <c r="G64" s="57"/>
      <c r="H64" s="57"/>
      <c r="M64" s="57"/>
    </row>
    <row r="65" spans="2:13" ht="12.75">
      <c r="B65" s="2" t="s">
        <v>64</v>
      </c>
      <c r="E65" s="8"/>
      <c r="G65" s="57"/>
      <c r="H65" s="57"/>
      <c r="M65" s="57"/>
    </row>
    <row r="66" spans="5:13" ht="12.75">
      <c r="E66" s="8"/>
      <c r="G66" s="57"/>
      <c r="H66" s="57"/>
      <c r="M66" s="57"/>
    </row>
    <row r="67" spans="2:13" ht="12.75">
      <c r="B67" s="2" t="s">
        <v>65</v>
      </c>
      <c r="C67" s="15">
        <f>(155000/21021412)*100</f>
        <v>0.7373434286907083</v>
      </c>
      <c r="D67" s="16"/>
      <c r="E67" s="15">
        <f>(622000/21021412)*100</f>
        <v>2.958887823520133</v>
      </c>
      <c r="G67" s="57"/>
      <c r="H67" s="57"/>
      <c r="I67" s="15">
        <f>(276000/21021412)*100</f>
        <v>1.3129470085073258</v>
      </c>
      <c r="J67" s="15"/>
      <c r="K67" s="15">
        <f>(962000/21021412)*100</f>
        <v>4.5762863122610415</v>
      </c>
      <c r="M67" s="57"/>
    </row>
    <row r="68" spans="2:13" ht="12.75">
      <c r="B68" s="2" t="s">
        <v>66</v>
      </c>
      <c r="E68" s="8"/>
      <c r="G68" s="8"/>
      <c r="H68" s="8"/>
      <c r="M68" s="8"/>
    </row>
    <row r="69" spans="5:13" ht="12.75">
      <c r="E69" s="8"/>
      <c r="G69" s="8"/>
      <c r="H69" s="8"/>
      <c r="M69" s="8"/>
    </row>
    <row r="70" spans="2:13" ht="12.75">
      <c r="B70" s="2" t="s">
        <v>67</v>
      </c>
      <c r="C70" s="8">
        <v>0</v>
      </c>
      <c r="D70" s="8"/>
      <c r="E70" s="8">
        <v>0</v>
      </c>
      <c r="G70" s="8"/>
      <c r="H70" s="8"/>
      <c r="I70" s="8">
        <v>0</v>
      </c>
      <c r="J70" s="8"/>
      <c r="K70" s="8">
        <v>0</v>
      </c>
      <c r="M70" s="8"/>
    </row>
    <row r="71" spans="2:13" ht="12.75">
      <c r="B71" s="2" t="s">
        <v>66</v>
      </c>
      <c r="E71" s="8"/>
      <c r="G71" s="8"/>
      <c r="H71" s="8"/>
      <c r="M71" s="8"/>
    </row>
    <row r="72" spans="5:13" ht="12.75">
      <c r="E72" s="8"/>
      <c r="G72" s="8"/>
      <c r="H72" s="8"/>
      <c r="M72" s="8"/>
    </row>
    <row r="73" spans="1:13" ht="12.75">
      <c r="A73" s="2" t="s">
        <v>68</v>
      </c>
      <c r="B73" s="2" t="s">
        <v>69</v>
      </c>
      <c r="C73" s="8">
        <v>0</v>
      </c>
      <c r="D73" s="8"/>
      <c r="E73" s="8">
        <v>0</v>
      </c>
      <c r="G73" s="8"/>
      <c r="H73" s="8"/>
      <c r="I73" s="8">
        <v>0</v>
      </c>
      <c r="J73" s="8"/>
      <c r="K73" s="8">
        <v>0</v>
      </c>
      <c r="M73" s="8"/>
    </row>
    <row r="74" spans="5:13" ht="12.75">
      <c r="E74" s="8"/>
      <c r="G74" s="8"/>
      <c r="H74" s="8"/>
      <c r="M74" s="8"/>
    </row>
    <row r="75" spans="1:13" ht="12.75">
      <c r="A75" s="2" t="s">
        <v>20</v>
      </c>
      <c r="B75" s="2" t="s">
        <v>70</v>
      </c>
      <c r="C75" s="17">
        <v>0</v>
      </c>
      <c r="E75" s="8">
        <v>0</v>
      </c>
      <c r="G75" s="8"/>
      <c r="H75" s="8"/>
      <c r="I75" s="13">
        <v>0</v>
      </c>
      <c r="J75" s="8"/>
      <c r="K75" s="8">
        <v>0</v>
      </c>
      <c r="M75" s="8"/>
    </row>
    <row r="76" spans="7:13" ht="12.75">
      <c r="G76" s="8"/>
      <c r="H76" s="8"/>
      <c r="M76" s="8"/>
    </row>
    <row r="77" spans="1:13" ht="12.75">
      <c r="A77" s="18">
        <v>5</v>
      </c>
      <c r="B77" s="2" t="s">
        <v>71</v>
      </c>
      <c r="C77" s="19">
        <f>+'KLSE-BS'!C59</f>
        <v>1.526758955330384</v>
      </c>
      <c r="E77" s="20">
        <f>+'KLSE-BS'!E59</f>
        <v>1.5136767993910851</v>
      </c>
      <c r="G77" s="20"/>
      <c r="H77" s="20"/>
      <c r="I77" s="19">
        <f>+'KLSE-BS'!C59</f>
        <v>1.526758955330384</v>
      </c>
      <c r="K77" s="20">
        <f>+'KLSE-BS'!E59</f>
        <v>1.5136767993910851</v>
      </c>
      <c r="M77" s="20"/>
    </row>
    <row r="78" spans="5:13" ht="12.75">
      <c r="E78" s="8"/>
      <c r="G78" s="8"/>
      <c r="H78" s="8"/>
      <c r="M78" s="8"/>
    </row>
    <row r="79" spans="5:13" ht="12.75">
      <c r="E79" s="8"/>
      <c r="G79" s="8"/>
      <c r="H79" s="8"/>
      <c r="M79" s="8"/>
    </row>
    <row r="80" spans="5:13" ht="12.75">
      <c r="E80" s="8"/>
      <c r="G80" s="8"/>
      <c r="H80" s="8"/>
      <c r="M80" s="8"/>
    </row>
    <row r="81" spans="5:13" ht="12.75">
      <c r="E81" s="8"/>
      <c r="G81" s="8"/>
      <c r="H81" s="8"/>
      <c r="M81" s="8"/>
    </row>
    <row r="82" spans="5:13" ht="12.75">
      <c r="E82" s="8"/>
      <c r="G82" s="8"/>
      <c r="H82" s="8"/>
      <c r="M82" s="8"/>
    </row>
    <row r="83" spans="5:13" ht="12.75">
      <c r="E83" s="8"/>
      <c r="G83" s="8"/>
      <c r="H83" s="8"/>
      <c r="M83" s="8"/>
    </row>
    <row r="84" spans="5:13" ht="12.75">
      <c r="E84" s="8"/>
      <c r="G84" s="8"/>
      <c r="H84" s="8"/>
      <c r="M84" s="8"/>
    </row>
    <row r="85" spans="5:13" ht="12.75">
      <c r="E85" s="21"/>
      <c r="G85" s="21"/>
      <c r="H85" s="21"/>
      <c r="M85" s="21"/>
    </row>
    <row r="86" spans="5:13" ht="12.75">
      <c r="E86" s="21"/>
      <c r="G86" s="21"/>
      <c r="H86" s="21"/>
      <c r="M86" s="21"/>
    </row>
    <row r="87" spans="5:13" ht="12.75">
      <c r="E87" s="21"/>
      <c r="G87" s="21"/>
      <c r="H87" s="21"/>
      <c r="M87" s="21"/>
    </row>
    <row r="88" spans="5:13" ht="12.75">
      <c r="E88" s="21"/>
      <c r="G88" s="21"/>
      <c r="H88" s="21"/>
      <c r="M88" s="21"/>
    </row>
    <row r="89" spans="5:13" ht="12.75">
      <c r="E89" s="21"/>
      <c r="G89" s="21"/>
      <c r="H89" s="21"/>
      <c r="M89" s="21"/>
    </row>
    <row r="90" spans="5:13" ht="12.75">
      <c r="E90" s="21"/>
      <c r="G90" s="21"/>
      <c r="H90" s="21"/>
      <c r="M90" s="21"/>
    </row>
    <row r="91" spans="5:13" ht="12.75">
      <c r="E91" s="21"/>
      <c r="G91" s="21"/>
      <c r="H91" s="21"/>
      <c r="M91" s="21"/>
    </row>
  </sheetData>
  <mergeCells count="4">
    <mergeCell ref="C10:E10"/>
    <mergeCell ref="I10:K10"/>
    <mergeCell ref="F10:G10"/>
    <mergeCell ref="L10:M10"/>
  </mergeCells>
  <printOptions/>
  <pageMargins left="0.22" right="0.25" top="0.54" bottom="0.67" header="0.5" footer="0.2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F61"/>
  <sheetViews>
    <sheetView zoomScale="90" zoomScaleNormal="90" workbookViewId="0" topLeftCell="A1">
      <selection activeCell="B7" sqref="B7"/>
    </sheetView>
  </sheetViews>
  <sheetFormatPr defaultColWidth="9.140625" defaultRowHeight="12.75"/>
  <cols>
    <col min="1" max="1" width="6.57421875" style="4" customWidth="1"/>
    <col min="2" max="2" width="52.140625" style="2" customWidth="1"/>
    <col min="3" max="3" width="12.421875" style="2" customWidth="1"/>
    <col min="4" max="4" width="2.28125" style="2" customWidth="1"/>
    <col min="5" max="5" width="12.8515625" style="2" customWidth="1"/>
    <col min="6" max="16384" width="9.140625" style="2" customWidth="1"/>
  </cols>
  <sheetData>
    <row r="1" ht="12.75">
      <c r="A1" s="18" t="s">
        <v>2</v>
      </c>
    </row>
    <row r="2" ht="12.75">
      <c r="A2" s="18" t="s">
        <v>3</v>
      </c>
    </row>
    <row r="3" ht="12.75">
      <c r="A3" s="18" t="s">
        <v>72</v>
      </c>
    </row>
    <row r="4" spans="3:5" ht="12.75">
      <c r="C4" s="4" t="s">
        <v>73</v>
      </c>
      <c r="D4" s="4"/>
      <c r="E4" s="4" t="s">
        <v>74</v>
      </c>
    </row>
    <row r="5" spans="3:6" ht="12.75">
      <c r="C5" s="22" t="s">
        <v>75</v>
      </c>
      <c r="D5" s="4"/>
      <c r="E5" s="22" t="s">
        <v>75</v>
      </c>
      <c r="F5" s="4"/>
    </row>
    <row r="6" spans="3:6" ht="12.75">
      <c r="C6" s="23" t="s">
        <v>76</v>
      </c>
      <c r="D6" s="4"/>
      <c r="E6" s="23" t="s">
        <v>77</v>
      </c>
      <c r="F6" s="4"/>
    </row>
    <row r="7" spans="3:6" ht="12.75">
      <c r="C7" s="23" t="s">
        <v>78</v>
      </c>
      <c r="D7" s="4"/>
      <c r="E7" s="23" t="s">
        <v>79</v>
      </c>
      <c r="F7" s="4"/>
    </row>
    <row r="8" spans="3:6" ht="12.75">
      <c r="C8" s="24" t="s">
        <v>80</v>
      </c>
      <c r="D8" s="5"/>
      <c r="E8" s="24" t="s">
        <v>81</v>
      </c>
      <c r="F8" s="4"/>
    </row>
    <row r="9" spans="3:5" ht="12.75">
      <c r="C9" s="25">
        <v>37072</v>
      </c>
      <c r="D9" s="5"/>
      <c r="E9" s="25">
        <v>36891</v>
      </c>
    </row>
    <row r="10" spans="3:5" ht="12.75">
      <c r="C10" s="26"/>
      <c r="D10" s="26"/>
      <c r="E10" s="26"/>
    </row>
    <row r="11" spans="3:5" ht="12.75">
      <c r="C11" s="4" t="s">
        <v>17</v>
      </c>
      <c r="D11" s="4"/>
      <c r="E11" s="4" t="s">
        <v>17</v>
      </c>
    </row>
    <row r="12" spans="3:5" ht="12.75">
      <c r="C12" s="4"/>
      <c r="D12" s="4"/>
      <c r="E12" s="4"/>
    </row>
    <row r="13" spans="1:5" ht="12.75">
      <c r="A13" s="4">
        <v>1</v>
      </c>
      <c r="B13" s="2" t="s">
        <v>185</v>
      </c>
      <c r="C13" s="27">
        <v>19702</v>
      </c>
      <c r="D13" s="27"/>
      <c r="E13" s="10">
        <v>21183</v>
      </c>
    </row>
    <row r="14" spans="1:5" ht="12.75">
      <c r="A14" s="4">
        <v>2</v>
      </c>
      <c r="B14" s="2" t="s">
        <v>82</v>
      </c>
      <c r="C14" s="27">
        <v>0</v>
      </c>
      <c r="D14" s="27"/>
      <c r="E14" s="10">
        <v>0</v>
      </c>
    </row>
    <row r="15" spans="1:5" ht="12.75">
      <c r="A15" s="4">
        <v>3</v>
      </c>
      <c r="B15" s="2" t="s">
        <v>83</v>
      </c>
      <c r="C15" s="27">
        <v>0</v>
      </c>
      <c r="D15" s="27"/>
      <c r="E15" s="10">
        <v>0</v>
      </c>
    </row>
    <row r="16" spans="1:5" ht="12.75">
      <c r="A16" s="4">
        <v>4</v>
      </c>
      <c r="B16" s="2" t="s">
        <v>84</v>
      </c>
      <c r="C16" s="27">
        <v>0</v>
      </c>
      <c r="D16" s="27"/>
      <c r="E16" s="10">
        <v>0</v>
      </c>
    </row>
    <row r="17" spans="3:5" ht="12.75">
      <c r="C17" s="27"/>
      <c r="D17" s="27"/>
      <c r="E17" s="10"/>
    </row>
    <row r="18" spans="3:5" ht="12.75">
      <c r="C18" s="27"/>
      <c r="D18" s="27"/>
      <c r="E18" s="10"/>
    </row>
    <row r="19" spans="1:5" ht="12.75">
      <c r="A19" s="4">
        <v>5</v>
      </c>
      <c r="B19" s="2" t="s">
        <v>85</v>
      </c>
      <c r="C19" s="27"/>
      <c r="D19" s="27"/>
      <c r="E19" s="10"/>
    </row>
    <row r="20" spans="2:5" ht="12.75">
      <c r="B20" s="2" t="s">
        <v>86</v>
      </c>
      <c r="C20" s="28">
        <v>8778</v>
      </c>
      <c r="D20" s="29"/>
      <c r="E20" s="30">
        <v>8244</v>
      </c>
    </row>
    <row r="21" spans="2:5" ht="12.75">
      <c r="B21" s="2" t="s">
        <v>87</v>
      </c>
      <c r="C21" s="31">
        <v>15670</v>
      </c>
      <c r="D21" s="29"/>
      <c r="E21" s="32">
        <v>14349</v>
      </c>
    </row>
    <row r="22" spans="2:5" ht="12.75">
      <c r="B22" s="2" t="s">
        <v>88</v>
      </c>
      <c r="C22" s="31">
        <v>999</v>
      </c>
      <c r="D22" s="29"/>
      <c r="E22" s="32">
        <v>1188</v>
      </c>
    </row>
    <row r="23" spans="2:5" ht="12.75">
      <c r="B23" s="2" t="s">
        <v>89</v>
      </c>
      <c r="C23" s="31">
        <f>23+43+170+2</f>
        <v>238</v>
      </c>
      <c r="D23" s="29"/>
      <c r="E23" s="32">
        <v>147</v>
      </c>
    </row>
    <row r="24" spans="3:5" ht="12.75">
      <c r="C24" s="33"/>
      <c r="D24" s="29"/>
      <c r="E24" s="34"/>
    </row>
    <row r="25" spans="3:5" ht="12.75">
      <c r="C25" s="33">
        <f>SUM(C20:C24)</f>
        <v>25685</v>
      </c>
      <c r="D25" s="29"/>
      <c r="E25" s="34">
        <f>SUM(E20:E24)</f>
        <v>23928</v>
      </c>
    </row>
    <row r="26" spans="3:5" ht="12.75">
      <c r="C26" s="29"/>
      <c r="D26" s="29"/>
      <c r="E26" s="11"/>
    </row>
    <row r="27" spans="3:5" ht="12.75">
      <c r="C27" s="27"/>
      <c r="D27" s="27"/>
      <c r="E27" s="10"/>
    </row>
    <row r="28" spans="1:5" ht="12.75">
      <c r="A28" s="4">
        <v>6</v>
      </c>
      <c r="B28" s="2" t="s">
        <v>90</v>
      </c>
      <c r="C28" s="27"/>
      <c r="D28" s="29"/>
      <c r="E28" s="10"/>
    </row>
    <row r="29" spans="2:5" ht="12.75">
      <c r="B29" s="2" t="s">
        <v>91</v>
      </c>
      <c r="C29" s="28">
        <v>4754</v>
      </c>
      <c r="D29" s="29"/>
      <c r="E29" s="30">
        <v>4711</v>
      </c>
    </row>
    <row r="30" spans="2:5" ht="12.75">
      <c r="B30" s="2" t="s">
        <v>92</v>
      </c>
      <c r="C30" s="31">
        <f>1595+526+44+1+10+4+2</f>
        <v>2182</v>
      </c>
      <c r="D30" s="29"/>
      <c r="E30" s="32">
        <v>2134</v>
      </c>
    </row>
    <row r="31" spans="2:6" ht="12.75">
      <c r="B31" s="2" t="s">
        <v>93</v>
      </c>
      <c r="C31" s="31">
        <v>4560</v>
      </c>
      <c r="D31" s="29"/>
      <c r="E31" s="32">
        <v>4940</v>
      </c>
      <c r="F31" s="21"/>
    </row>
    <row r="32" spans="2:5" ht="12.75">
      <c r="B32" s="2" t="s">
        <v>94</v>
      </c>
      <c r="C32" s="31">
        <v>547</v>
      </c>
      <c r="D32" s="29"/>
      <c r="E32" s="32">
        <v>257</v>
      </c>
    </row>
    <row r="33" spans="2:5" ht="12.75">
      <c r="B33" s="2" t="s">
        <v>95</v>
      </c>
      <c r="C33" s="33">
        <v>420</v>
      </c>
      <c r="D33" s="29"/>
      <c r="E33" s="34">
        <v>420</v>
      </c>
    </row>
    <row r="34" spans="3:5" ht="12.75">
      <c r="C34" s="33">
        <f>SUM(C29:C33)</f>
        <v>12463</v>
      </c>
      <c r="D34" s="29"/>
      <c r="E34" s="34">
        <f>SUM(E29:E33)</f>
        <v>12462</v>
      </c>
    </row>
    <row r="35" spans="3:5" ht="12.75">
      <c r="C35" s="29"/>
      <c r="D35" s="29"/>
      <c r="E35" s="11"/>
    </row>
    <row r="36" spans="3:5" ht="12.75">
      <c r="C36" s="27"/>
      <c r="D36" s="27"/>
      <c r="E36" s="10"/>
    </row>
    <row r="37" spans="1:5" ht="12.75">
      <c r="A37" s="4">
        <v>7</v>
      </c>
      <c r="B37" s="2" t="s">
        <v>96</v>
      </c>
      <c r="C37" s="27">
        <f>C25-C34</f>
        <v>13222</v>
      </c>
      <c r="D37" s="27"/>
      <c r="E37" s="10">
        <f>E25-E34</f>
        <v>11466</v>
      </c>
    </row>
    <row r="38" spans="3:5" ht="12.75">
      <c r="C38" s="27"/>
      <c r="D38" s="27"/>
      <c r="E38" s="10"/>
    </row>
    <row r="39" spans="3:5" ht="13.5" thickBot="1">
      <c r="C39" s="35">
        <f>C13+C37</f>
        <v>32924</v>
      </c>
      <c r="D39" s="29"/>
      <c r="E39" s="36">
        <f>E13+E37</f>
        <v>32649</v>
      </c>
    </row>
    <row r="40" spans="3:5" ht="13.5" thickTop="1">
      <c r="C40" s="27"/>
      <c r="D40" s="27"/>
      <c r="E40" s="10"/>
    </row>
    <row r="41" spans="1:5" ht="12.75">
      <c r="A41" s="4">
        <v>8</v>
      </c>
      <c r="B41" s="2" t="s">
        <v>97</v>
      </c>
      <c r="C41" s="27"/>
      <c r="D41" s="27"/>
      <c r="E41" s="10"/>
    </row>
    <row r="42" spans="2:5" ht="12.75">
      <c r="B42" s="2" t="s">
        <v>98</v>
      </c>
      <c r="C42" s="27">
        <v>21021</v>
      </c>
      <c r="D42" s="27"/>
      <c r="E42" s="10">
        <v>21021</v>
      </c>
    </row>
    <row r="43" spans="2:5" ht="12.75">
      <c r="B43" s="2" t="s">
        <v>99</v>
      </c>
      <c r="C43" s="27"/>
      <c r="D43" s="27"/>
      <c r="E43" s="10"/>
    </row>
    <row r="44" spans="2:5" ht="12.75">
      <c r="B44" s="2" t="s">
        <v>100</v>
      </c>
      <c r="C44" s="30">
        <v>0</v>
      </c>
      <c r="D44" s="29"/>
      <c r="E44" s="30">
        <v>0</v>
      </c>
    </row>
    <row r="45" spans="2:5" ht="12.75">
      <c r="B45" s="2" t="s">
        <v>101</v>
      </c>
      <c r="C45" s="31">
        <v>0</v>
      </c>
      <c r="D45" s="29"/>
      <c r="E45" s="32">
        <v>0</v>
      </c>
    </row>
    <row r="46" spans="2:5" ht="12.75">
      <c r="B46" s="2" t="s">
        <v>102</v>
      </c>
      <c r="C46" s="31">
        <v>65</v>
      </c>
      <c r="D46" s="29"/>
      <c r="E46" s="32">
        <v>65</v>
      </c>
    </row>
    <row r="47" spans="2:5" ht="12.75">
      <c r="B47" s="2" t="s">
        <v>103</v>
      </c>
      <c r="C47" s="31">
        <v>0</v>
      </c>
      <c r="D47" s="29"/>
      <c r="E47" s="32">
        <v>0</v>
      </c>
    </row>
    <row r="48" spans="2:5" ht="12.75">
      <c r="B48" s="2" t="s">
        <v>104</v>
      </c>
      <c r="C48" s="33">
        <v>11008</v>
      </c>
      <c r="D48" s="29"/>
      <c r="E48" s="34">
        <v>10733</v>
      </c>
    </row>
    <row r="49" spans="3:5" ht="12.75">
      <c r="C49" s="33">
        <f>SUM(C44:C48)</f>
        <v>11073</v>
      </c>
      <c r="D49" s="29"/>
      <c r="E49" s="34">
        <f>SUM(E44:E48)</f>
        <v>10798</v>
      </c>
    </row>
    <row r="50" spans="3:5" ht="12.75">
      <c r="C50" s="29"/>
      <c r="D50" s="29"/>
      <c r="E50" s="11"/>
    </row>
    <row r="51" spans="3:5" ht="12.75">
      <c r="C51" s="27"/>
      <c r="D51" s="27"/>
      <c r="E51" s="10"/>
    </row>
    <row r="52" spans="1:5" ht="12.75">
      <c r="A52" s="4">
        <v>9</v>
      </c>
      <c r="B52" s="2" t="s">
        <v>105</v>
      </c>
      <c r="C52" s="27">
        <v>0</v>
      </c>
      <c r="D52" s="27"/>
      <c r="E52" s="10">
        <v>0</v>
      </c>
    </row>
    <row r="53" spans="1:5" ht="12.75">
      <c r="A53" s="4">
        <v>10</v>
      </c>
      <c r="B53" s="2" t="s">
        <v>106</v>
      </c>
      <c r="C53" s="27">
        <v>0</v>
      </c>
      <c r="D53" s="27"/>
      <c r="E53" s="10">
        <v>0</v>
      </c>
    </row>
    <row r="54" spans="1:5" ht="12.75">
      <c r="A54" s="4">
        <v>11</v>
      </c>
      <c r="B54" s="2" t="s">
        <v>107</v>
      </c>
      <c r="C54" s="27">
        <v>0</v>
      </c>
      <c r="D54" s="27"/>
      <c r="E54" s="10">
        <v>0</v>
      </c>
    </row>
    <row r="55" spans="1:5" ht="12.75">
      <c r="A55" s="4">
        <v>12</v>
      </c>
      <c r="B55" s="2" t="s">
        <v>108</v>
      </c>
      <c r="C55" s="27">
        <v>830</v>
      </c>
      <c r="D55" s="29"/>
      <c r="E55" s="10">
        <v>830</v>
      </c>
    </row>
    <row r="56" spans="3:5" ht="12.75">
      <c r="C56" s="27"/>
      <c r="D56" s="29"/>
      <c r="E56" s="10"/>
    </row>
    <row r="57" spans="3:5" ht="13.5" thickBot="1">
      <c r="C57" s="35">
        <f>SUM(C42+C49+C55+C56)</f>
        <v>32924</v>
      </c>
      <c r="D57" s="29"/>
      <c r="E57" s="36">
        <f>SUM(E42+E49+E55+E56)</f>
        <v>32649</v>
      </c>
    </row>
    <row r="58" spans="3:5" ht="13.5" thickTop="1">
      <c r="C58" s="29"/>
      <c r="D58" s="29"/>
      <c r="E58" s="11"/>
    </row>
    <row r="59" spans="1:5" ht="12.75">
      <c r="A59" s="4">
        <v>13</v>
      </c>
      <c r="B59" s="2" t="s">
        <v>71</v>
      </c>
      <c r="C59" s="37">
        <f>(C39-C55)/21021</f>
        <v>1.526758955330384</v>
      </c>
      <c r="D59" s="27"/>
      <c r="E59" s="37">
        <f>(E39-E55)/21021</f>
        <v>1.5136767993910851</v>
      </c>
    </row>
    <row r="60" spans="3:5" ht="12.75">
      <c r="C60" s="27"/>
      <c r="D60" s="27"/>
      <c r="E60" s="10"/>
    </row>
    <row r="61" spans="3:5" ht="12.75">
      <c r="C61" s="27"/>
      <c r="D61" s="27"/>
      <c r="E61" s="10"/>
    </row>
  </sheetData>
  <printOptions/>
  <pageMargins left="0.75" right="0.75" top="1" bottom="0.43" header="0.5" footer="0.3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112"/>
  <sheetViews>
    <sheetView workbookViewId="0" topLeftCell="A1">
      <selection activeCell="B9" sqref="B9"/>
    </sheetView>
  </sheetViews>
  <sheetFormatPr defaultColWidth="9.140625" defaultRowHeight="12.75"/>
  <cols>
    <col min="1" max="1" width="3.7109375" style="38" customWidth="1"/>
    <col min="2" max="2" width="10.28125" style="42" customWidth="1"/>
    <col min="3" max="4" width="9.140625" style="40" customWidth="1"/>
    <col min="5" max="5" width="14.7109375" style="40" customWidth="1"/>
    <col min="6" max="6" width="5.421875" style="40" customWidth="1"/>
    <col min="7" max="7" width="9.421875" style="40" customWidth="1"/>
    <col min="8" max="8" width="7.28125" style="40" customWidth="1"/>
    <col min="9" max="9" width="10.00390625" style="40" customWidth="1"/>
    <col min="10" max="10" width="7.421875" style="40" customWidth="1"/>
    <col min="11" max="16384" width="9.140625" style="40" customWidth="1"/>
  </cols>
  <sheetData>
    <row r="1" ht="14.25">
      <c r="B1" s="39" t="s">
        <v>109</v>
      </c>
    </row>
    <row r="2" ht="12.75">
      <c r="B2" s="41" t="s">
        <v>3</v>
      </c>
    </row>
    <row r="3" ht="12.75">
      <c r="B3" s="41"/>
    </row>
    <row r="4" ht="14.25">
      <c r="B4" s="39" t="s">
        <v>110</v>
      </c>
    </row>
    <row r="5" ht="12.75">
      <c r="C5" s="42"/>
    </row>
    <row r="6" spans="1:2" ht="12.75">
      <c r="A6" s="43" t="s">
        <v>111</v>
      </c>
      <c r="B6" s="41" t="s">
        <v>112</v>
      </c>
    </row>
    <row r="7" spans="2:10" ht="12.75">
      <c r="B7" s="64" t="s">
        <v>113</v>
      </c>
      <c r="C7" s="64"/>
      <c r="D7" s="64"/>
      <c r="E7" s="64"/>
      <c r="F7" s="64"/>
      <c r="G7" s="64"/>
      <c r="H7" s="64"/>
      <c r="I7" s="64"/>
      <c r="J7" s="64"/>
    </row>
    <row r="8" spans="2:10" ht="12.75">
      <c r="B8" s="64"/>
      <c r="C8" s="64"/>
      <c r="D8" s="64"/>
      <c r="E8" s="64"/>
      <c r="F8" s="64"/>
      <c r="G8" s="64"/>
      <c r="H8" s="64"/>
      <c r="I8" s="64"/>
      <c r="J8" s="64"/>
    </row>
    <row r="10" spans="1:2" ht="12.75">
      <c r="A10" s="43" t="s">
        <v>114</v>
      </c>
      <c r="B10" s="41" t="s">
        <v>33</v>
      </c>
    </row>
    <row r="11" spans="2:10" ht="12.75">
      <c r="B11" s="64" t="s">
        <v>115</v>
      </c>
      <c r="C11" s="64"/>
      <c r="D11" s="64"/>
      <c r="E11" s="64"/>
      <c r="F11" s="64"/>
      <c r="G11" s="64"/>
      <c r="H11" s="64"/>
      <c r="I11" s="64"/>
      <c r="J11" s="64"/>
    </row>
    <row r="13" spans="1:2" ht="12.75">
      <c r="A13" s="43" t="s">
        <v>116</v>
      </c>
      <c r="B13" s="41" t="s">
        <v>117</v>
      </c>
    </row>
    <row r="14" spans="2:10" ht="12.75">
      <c r="B14" s="64" t="s">
        <v>118</v>
      </c>
      <c r="C14" s="64"/>
      <c r="D14" s="64"/>
      <c r="E14" s="64"/>
      <c r="F14" s="64"/>
      <c r="G14" s="64"/>
      <c r="H14" s="64"/>
      <c r="I14" s="64"/>
      <c r="J14" s="64"/>
    </row>
    <row r="16" spans="1:2" ht="12.75">
      <c r="A16" s="43" t="s">
        <v>119</v>
      </c>
      <c r="B16" s="41" t="s">
        <v>0</v>
      </c>
    </row>
    <row r="17" ht="12.75">
      <c r="B17" s="42" t="s">
        <v>120</v>
      </c>
    </row>
    <row r="18" spans="7:10" ht="12.75">
      <c r="G18" s="63" t="s">
        <v>121</v>
      </c>
      <c r="H18" s="63"/>
      <c r="I18" s="63"/>
      <c r="J18" s="63"/>
    </row>
    <row r="19" spans="2:10" ht="12.75">
      <c r="B19" s="42" t="s">
        <v>122</v>
      </c>
      <c r="G19" s="63" t="s">
        <v>123</v>
      </c>
      <c r="H19" s="63"/>
      <c r="I19" s="63" t="s">
        <v>124</v>
      </c>
      <c r="J19" s="63"/>
    </row>
    <row r="20" spans="7:10" ht="12.75">
      <c r="G20" s="63" t="s">
        <v>125</v>
      </c>
      <c r="H20" s="63"/>
      <c r="I20" s="63" t="s">
        <v>126</v>
      </c>
      <c r="J20" s="63"/>
    </row>
    <row r="21" spans="7:10" ht="12.75">
      <c r="G21" s="63" t="s">
        <v>17</v>
      </c>
      <c r="H21" s="63"/>
      <c r="I21" s="63" t="s">
        <v>17</v>
      </c>
      <c r="J21" s="63"/>
    </row>
    <row r="22" spans="6:9" ht="12.75">
      <c r="F22" s="42"/>
      <c r="G22" s="42"/>
      <c r="H22" s="42"/>
      <c r="I22" s="42"/>
    </row>
    <row r="23" spans="2:10" ht="12.75">
      <c r="B23" s="42" t="s">
        <v>127</v>
      </c>
      <c r="F23" s="42"/>
      <c r="H23" s="45">
        <v>215</v>
      </c>
      <c r="J23" s="46">
        <v>381</v>
      </c>
    </row>
    <row r="24" spans="2:10" ht="12.75">
      <c r="B24" s="42" t="s">
        <v>128</v>
      </c>
      <c r="F24" s="42"/>
      <c r="H24" s="46">
        <v>0</v>
      </c>
      <c r="J24" s="46">
        <v>0</v>
      </c>
    </row>
    <row r="25" spans="2:10" ht="12.75">
      <c r="B25" s="42" t="s">
        <v>129</v>
      </c>
      <c r="F25" s="42"/>
      <c r="H25" s="46">
        <v>0</v>
      </c>
      <c r="J25" s="46">
        <v>0</v>
      </c>
    </row>
    <row r="26" spans="6:10" ht="13.5" thickBot="1">
      <c r="F26" s="42"/>
      <c r="H26" s="47">
        <f>SUM(H23:H25)</f>
        <v>215</v>
      </c>
      <c r="J26" s="47">
        <f>SUM(J23:J25)</f>
        <v>381</v>
      </c>
    </row>
    <row r="27" spans="6:9" ht="13.5" thickTop="1">
      <c r="F27" s="48"/>
      <c r="G27" s="46"/>
      <c r="H27" s="48"/>
      <c r="I27" s="42"/>
    </row>
    <row r="28" spans="2:10" ht="12.75">
      <c r="B28" s="64" t="s">
        <v>130</v>
      </c>
      <c r="C28" s="64"/>
      <c r="D28" s="64"/>
      <c r="E28" s="64"/>
      <c r="F28" s="64"/>
      <c r="G28" s="64"/>
      <c r="H28" s="64"/>
      <c r="I28" s="64"/>
      <c r="J28" s="64"/>
    </row>
    <row r="29" spans="2:10" ht="12.75">
      <c r="B29" s="64"/>
      <c r="C29" s="64"/>
      <c r="D29" s="64"/>
      <c r="E29" s="64"/>
      <c r="F29" s="64"/>
      <c r="G29" s="64"/>
      <c r="H29" s="64"/>
      <c r="I29" s="64"/>
      <c r="J29" s="64"/>
    </row>
    <row r="30" spans="6:8" ht="12.75">
      <c r="F30" s="49"/>
      <c r="G30" s="50"/>
      <c r="H30" s="49"/>
    </row>
    <row r="31" spans="1:2" ht="12.75">
      <c r="A31" s="43" t="s">
        <v>131</v>
      </c>
      <c r="B31" s="41" t="s">
        <v>132</v>
      </c>
    </row>
    <row r="32" spans="2:10" ht="12.75">
      <c r="B32" s="64" t="s">
        <v>133</v>
      </c>
      <c r="C32" s="64"/>
      <c r="D32" s="64"/>
      <c r="E32" s="64"/>
      <c r="F32" s="64"/>
      <c r="G32" s="64"/>
      <c r="H32" s="64"/>
      <c r="I32" s="64"/>
      <c r="J32" s="64"/>
    </row>
    <row r="34" spans="1:2" ht="12.75">
      <c r="A34" s="43" t="s">
        <v>134</v>
      </c>
      <c r="B34" s="41" t="s">
        <v>135</v>
      </c>
    </row>
    <row r="35" spans="2:10" ht="12.75">
      <c r="B35" s="64" t="s">
        <v>136</v>
      </c>
      <c r="C35" s="64"/>
      <c r="D35" s="64"/>
      <c r="E35" s="64"/>
      <c r="F35" s="64"/>
      <c r="G35" s="64"/>
      <c r="H35" s="64"/>
      <c r="I35" s="64"/>
      <c r="J35" s="64"/>
    </row>
    <row r="37" spans="1:2" ht="12.75">
      <c r="A37" s="43" t="s">
        <v>137</v>
      </c>
      <c r="B37" s="41" t="s">
        <v>138</v>
      </c>
    </row>
    <row r="38" spans="2:10" ht="12.75">
      <c r="B38" s="64" t="s">
        <v>139</v>
      </c>
      <c r="C38" s="64"/>
      <c r="D38" s="64"/>
      <c r="E38" s="64"/>
      <c r="F38" s="64"/>
      <c r="G38" s="64"/>
      <c r="H38" s="64"/>
      <c r="I38" s="64"/>
      <c r="J38" s="64"/>
    </row>
    <row r="40" spans="1:2" ht="12.75">
      <c r="A40" s="43" t="s">
        <v>140</v>
      </c>
      <c r="B40" s="41" t="s">
        <v>141</v>
      </c>
    </row>
    <row r="41" spans="2:10" ht="12.75" customHeight="1">
      <c r="B41" s="64" t="s">
        <v>142</v>
      </c>
      <c r="C41" s="64"/>
      <c r="D41" s="64"/>
      <c r="E41" s="64"/>
      <c r="F41" s="64"/>
      <c r="G41" s="64"/>
      <c r="H41" s="64"/>
      <c r="I41" s="64"/>
      <c r="J41" s="64"/>
    </row>
    <row r="43" spans="1:2" ht="12.75">
      <c r="A43" s="43" t="s">
        <v>143</v>
      </c>
      <c r="B43" s="41" t="s">
        <v>144</v>
      </c>
    </row>
    <row r="44" spans="2:10" ht="12.75">
      <c r="B44" s="65" t="s">
        <v>145</v>
      </c>
      <c r="C44" s="65"/>
      <c r="D44" s="65"/>
      <c r="E44" s="65"/>
      <c r="F44" s="65"/>
      <c r="G44" s="65"/>
      <c r="H44" s="65"/>
      <c r="I44" s="65"/>
      <c r="J44" s="65"/>
    </row>
    <row r="46" spans="1:2" ht="12.75">
      <c r="A46" s="43" t="s">
        <v>146</v>
      </c>
      <c r="B46" s="41" t="s">
        <v>147</v>
      </c>
    </row>
    <row r="47" spans="1:10" ht="12.75">
      <c r="A47" s="43"/>
      <c r="B47" s="64" t="s">
        <v>148</v>
      </c>
      <c r="C47" s="64"/>
      <c r="D47" s="64"/>
      <c r="E47" s="64"/>
      <c r="F47" s="64"/>
      <c r="G47" s="64"/>
      <c r="H47" s="64"/>
      <c r="I47" s="64"/>
      <c r="J47" s="64"/>
    </row>
    <row r="48" spans="2:10" ht="12.75">
      <c r="B48" s="64"/>
      <c r="C48" s="64"/>
      <c r="D48" s="64"/>
      <c r="E48" s="64"/>
      <c r="F48" s="64"/>
      <c r="G48" s="64"/>
      <c r="H48" s="64"/>
      <c r="I48" s="64"/>
      <c r="J48" s="64"/>
    </row>
    <row r="49" spans="2:9" ht="12.75">
      <c r="B49" s="44"/>
      <c r="C49" s="44"/>
      <c r="D49" s="44"/>
      <c r="E49" s="44"/>
      <c r="F49" s="44"/>
      <c r="G49" s="44"/>
      <c r="H49" s="44"/>
      <c r="I49" s="44"/>
    </row>
    <row r="50" spans="1:2" ht="12.75">
      <c r="A50" s="43" t="s">
        <v>149</v>
      </c>
      <c r="B50" s="41" t="s">
        <v>150</v>
      </c>
    </row>
    <row r="51" spans="2:10" ht="12.75">
      <c r="B51" s="64" t="s">
        <v>186</v>
      </c>
      <c r="C51" s="64"/>
      <c r="D51" s="64"/>
      <c r="E51" s="64"/>
      <c r="F51" s="64"/>
      <c r="G51" s="64"/>
      <c r="H51" s="64"/>
      <c r="I51" s="64"/>
      <c r="J51" s="64"/>
    </row>
    <row r="52" spans="2:10" ht="12.75">
      <c r="B52" s="64"/>
      <c r="C52" s="64"/>
      <c r="D52" s="64"/>
      <c r="E52" s="64"/>
      <c r="F52" s="64"/>
      <c r="G52" s="64"/>
      <c r="H52" s="64"/>
      <c r="I52" s="64"/>
      <c r="J52" s="64"/>
    </row>
    <row r="53" spans="2:10" ht="12.75">
      <c r="B53" s="51"/>
      <c r="C53" s="51"/>
      <c r="D53" s="51"/>
      <c r="E53" s="51"/>
      <c r="F53" s="51"/>
      <c r="G53" s="51"/>
      <c r="H53" s="51"/>
      <c r="I53" s="51"/>
      <c r="J53" s="51"/>
    </row>
    <row r="54" spans="2:9" ht="12.75">
      <c r="B54" s="44"/>
      <c r="C54" s="44"/>
      <c r="D54" s="44"/>
      <c r="E54" s="44"/>
      <c r="F54" s="44"/>
      <c r="G54" s="44"/>
      <c r="H54" s="44"/>
      <c r="I54" s="44"/>
    </row>
    <row r="55" spans="1:2" ht="12.75">
      <c r="A55" s="43" t="s">
        <v>151</v>
      </c>
      <c r="B55" s="41" t="s">
        <v>152</v>
      </c>
    </row>
    <row r="56" spans="1:2" ht="12.75">
      <c r="A56" s="52" t="s">
        <v>153</v>
      </c>
      <c r="B56" s="42" t="s">
        <v>154</v>
      </c>
    </row>
    <row r="57" spans="7:9" ht="12.75">
      <c r="G57" s="53">
        <v>37072</v>
      </c>
      <c r="I57" s="53">
        <v>36891</v>
      </c>
    </row>
    <row r="58" spans="7:9" ht="12.75">
      <c r="G58" s="38" t="s">
        <v>17</v>
      </c>
      <c r="I58" s="38" t="s">
        <v>17</v>
      </c>
    </row>
    <row r="59" spans="2:9" ht="13.5" thickBot="1">
      <c r="B59" s="54" t="s">
        <v>155</v>
      </c>
      <c r="G59" s="60">
        <v>4560</v>
      </c>
      <c r="I59" s="60">
        <v>4940</v>
      </c>
    </row>
    <row r="60" ht="13.5" thickTop="1"/>
    <row r="61" spans="1:2" ht="12.75">
      <c r="A61" s="52" t="s">
        <v>156</v>
      </c>
      <c r="B61" s="42" t="s">
        <v>157</v>
      </c>
    </row>
    <row r="63" spans="1:2" ht="12.75">
      <c r="A63" s="43" t="s">
        <v>158</v>
      </c>
      <c r="B63" s="41" t="s">
        <v>159</v>
      </c>
    </row>
    <row r="64" spans="2:10" ht="12.75">
      <c r="B64" s="64" t="s">
        <v>187</v>
      </c>
      <c r="C64" s="64"/>
      <c r="D64" s="64"/>
      <c r="E64" s="64"/>
      <c r="F64" s="64"/>
      <c r="G64" s="64"/>
      <c r="H64" s="64"/>
      <c r="I64" s="64"/>
      <c r="J64" s="64"/>
    </row>
    <row r="65" spans="2:10" ht="12.75">
      <c r="B65" s="64"/>
      <c r="C65" s="64"/>
      <c r="D65" s="64"/>
      <c r="E65" s="64"/>
      <c r="F65" s="64"/>
      <c r="G65" s="64"/>
      <c r="H65" s="64"/>
      <c r="I65" s="64"/>
      <c r="J65" s="64"/>
    </row>
    <row r="67" spans="1:2" ht="12.75">
      <c r="A67" s="43" t="s">
        <v>160</v>
      </c>
      <c r="B67" s="41" t="s">
        <v>161</v>
      </c>
    </row>
    <row r="68" spans="2:10" ht="12.75">
      <c r="B68" s="64" t="s">
        <v>188</v>
      </c>
      <c r="C68" s="64"/>
      <c r="D68" s="64"/>
      <c r="E68" s="64"/>
      <c r="F68" s="64"/>
      <c r="G68" s="64"/>
      <c r="H68" s="64"/>
      <c r="I68" s="64"/>
      <c r="J68" s="64"/>
    </row>
    <row r="69" spans="2:10" ht="12.75">
      <c r="B69" s="64"/>
      <c r="C69" s="64"/>
      <c r="D69" s="64"/>
      <c r="E69" s="64"/>
      <c r="F69" s="64"/>
      <c r="G69" s="64"/>
      <c r="H69" s="64"/>
      <c r="I69" s="64"/>
      <c r="J69" s="64"/>
    </row>
    <row r="71" spans="1:2" ht="12.75">
      <c r="A71" s="43" t="s">
        <v>162</v>
      </c>
      <c r="B71" s="41" t="s">
        <v>163</v>
      </c>
    </row>
    <row r="72" spans="2:10" ht="12.75" customHeight="1">
      <c r="B72" s="64" t="s">
        <v>189</v>
      </c>
      <c r="C72" s="64"/>
      <c r="D72" s="64"/>
      <c r="E72" s="64"/>
      <c r="F72" s="64"/>
      <c r="G72" s="64"/>
      <c r="H72" s="64"/>
      <c r="I72" s="64"/>
      <c r="J72" s="64"/>
    </row>
    <row r="73" spans="2:10" ht="12.75" customHeight="1">
      <c r="B73" s="64"/>
      <c r="C73" s="64"/>
      <c r="D73" s="64"/>
      <c r="E73" s="64"/>
      <c r="F73" s="64"/>
      <c r="G73" s="64"/>
      <c r="H73" s="64"/>
      <c r="I73" s="64"/>
      <c r="J73" s="64"/>
    </row>
    <row r="75" spans="1:2" ht="12.75">
      <c r="A75" s="43" t="s">
        <v>164</v>
      </c>
      <c r="B75" s="41" t="s">
        <v>165</v>
      </c>
    </row>
    <row r="76" spans="2:10" ht="12.75">
      <c r="B76" s="64" t="s">
        <v>166</v>
      </c>
      <c r="C76" s="64"/>
      <c r="D76" s="64"/>
      <c r="E76" s="64"/>
      <c r="F76" s="64"/>
      <c r="G76" s="64"/>
      <c r="H76" s="64"/>
      <c r="I76" s="64"/>
      <c r="J76" s="64"/>
    </row>
    <row r="77" spans="2:10" ht="12.75">
      <c r="B77" s="64"/>
      <c r="C77" s="64"/>
      <c r="D77" s="64"/>
      <c r="E77" s="64"/>
      <c r="F77" s="64"/>
      <c r="G77" s="64"/>
      <c r="H77" s="64"/>
      <c r="I77" s="64"/>
      <c r="J77" s="64"/>
    </row>
    <row r="79" spans="1:2" ht="12.75">
      <c r="A79" s="43" t="s">
        <v>167</v>
      </c>
      <c r="B79" s="41" t="s">
        <v>168</v>
      </c>
    </row>
    <row r="80" spans="2:10" ht="12.75">
      <c r="B80" s="64" t="s">
        <v>190</v>
      </c>
      <c r="C80" s="64"/>
      <c r="D80" s="64"/>
      <c r="E80" s="64"/>
      <c r="F80" s="64"/>
      <c r="G80" s="64"/>
      <c r="H80" s="64"/>
      <c r="I80" s="64"/>
      <c r="J80" s="64"/>
    </row>
    <row r="81" spans="2:10" ht="12.75">
      <c r="B81" s="64"/>
      <c r="C81" s="64"/>
      <c r="D81" s="64"/>
      <c r="E81" s="64"/>
      <c r="F81" s="64"/>
      <c r="G81" s="64"/>
      <c r="H81" s="64"/>
      <c r="I81" s="64"/>
      <c r="J81" s="64"/>
    </row>
    <row r="82" spans="2:10" ht="12.75">
      <c r="B82" s="64"/>
      <c r="C82" s="64"/>
      <c r="D82" s="64"/>
      <c r="E82" s="64"/>
      <c r="F82" s="64"/>
      <c r="G82" s="64"/>
      <c r="H82" s="64"/>
      <c r="I82" s="64"/>
      <c r="J82" s="64"/>
    </row>
    <row r="83" spans="2:10" ht="12.75">
      <c r="B83" s="64"/>
      <c r="C83" s="64"/>
      <c r="D83" s="64"/>
      <c r="E83" s="64"/>
      <c r="F83" s="64"/>
      <c r="G83" s="64"/>
      <c r="H83" s="64"/>
      <c r="I83" s="64"/>
      <c r="J83" s="64"/>
    </row>
    <row r="84" spans="2:10" ht="12.75">
      <c r="B84" s="44"/>
      <c r="C84" s="44"/>
      <c r="D84" s="44"/>
      <c r="E84" s="44"/>
      <c r="F84" s="44"/>
      <c r="G84" s="44"/>
      <c r="H84" s="44"/>
      <c r="I84" s="44"/>
      <c r="J84" s="44"/>
    </row>
    <row r="85" spans="1:2" ht="12.75">
      <c r="A85" s="43" t="s">
        <v>169</v>
      </c>
      <c r="B85" s="41" t="s">
        <v>170</v>
      </c>
    </row>
    <row r="86" spans="2:10" ht="12.75" customHeight="1">
      <c r="B86" s="64" t="s">
        <v>191</v>
      </c>
      <c r="C86" s="64"/>
      <c r="D86" s="64"/>
      <c r="E86" s="64"/>
      <c r="F86" s="64"/>
      <c r="G86" s="64"/>
      <c r="H86" s="64"/>
      <c r="I86" s="64"/>
      <c r="J86" s="64"/>
    </row>
    <row r="87" spans="2:10" ht="12.75">
      <c r="B87" s="64"/>
      <c r="C87" s="64"/>
      <c r="D87" s="64"/>
      <c r="E87" s="64"/>
      <c r="F87" s="64"/>
      <c r="G87" s="64"/>
      <c r="H87" s="64"/>
      <c r="I87" s="64"/>
      <c r="J87" s="64"/>
    </row>
    <row r="88" spans="2:10" ht="12.75">
      <c r="B88" s="51"/>
      <c r="C88" s="51"/>
      <c r="D88" s="51"/>
      <c r="E88" s="51"/>
      <c r="F88" s="51"/>
      <c r="G88" s="51"/>
      <c r="H88" s="51"/>
      <c r="I88" s="51"/>
      <c r="J88" s="51"/>
    </row>
    <row r="89" spans="2:10" ht="12.75" customHeight="1">
      <c r="B89" s="64" t="s">
        <v>192</v>
      </c>
      <c r="C89" s="64"/>
      <c r="D89" s="64"/>
      <c r="E89" s="64"/>
      <c r="F89" s="64"/>
      <c r="G89" s="64"/>
      <c r="H89" s="64"/>
      <c r="I89" s="64"/>
      <c r="J89" s="64"/>
    </row>
    <row r="90" spans="2:10" ht="12.75">
      <c r="B90" s="64"/>
      <c r="C90" s="64"/>
      <c r="D90" s="64"/>
      <c r="E90" s="64"/>
      <c r="F90" s="64"/>
      <c r="G90" s="64"/>
      <c r="H90" s="64"/>
      <c r="I90" s="64"/>
      <c r="J90" s="64"/>
    </row>
    <row r="92" spans="1:2" ht="12.75">
      <c r="A92" s="43" t="s">
        <v>171</v>
      </c>
      <c r="B92" s="41" t="s">
        <v>172</v>
      </c>
    </row>
    <row r="93" spans="2:10" ht="12.75">
      <c r="B93" s="64" t="s">
        <v>173</v>
      </c>
      <c r="C93" s="64"/>
      <c r="D93" s="64"/>
      <c r="E93" s="64"/>
      <c r="F93" s="64"/>
      <c r="G93" s="64"/>
      <c r="H93" s="64"/>
      <c r="I93" s="64"/>
      <c r="J93" s="64"/>
    </row>
    <row r="94" spans="2:10" ht="12.75">
      <c r="B94" s="64"/>
      <c r="C94" s="64"/>
      <c r="D94" s="64"/>
      <c r="E94" s="64"/>
      <c r="F94" s="64"/>
      <c r="G94" s="64"/>
      <c r="H94" s="64"/>
      <c r="I94" s="64"/>
      <c r="J94" s="64"/>
    </row>
    <row r="96" spans="1:2" ht="12.75">
      <c r="A96" s="43" t="s">
        <v>174</v>
      </c>
      <c r="B96" s="41" t="s">
        <v>175</v>
      </c>
    </row>
    <row r="97" ht="12.75">
      <c r="B97" s="42" t="s">
        <v>176</v>
      </c>
    </row>
    <row r="99" spans="1:2" ht="12.75">
      <c r="A99" s="43" t="s">
        <v>177</v>
      </c>
      <c r="B99" s="41" t="s">
        <v>178</v>
      </c>
    </row>
    <row r="100" spans="2:10" ht="12.75">
      <c r="B100" s="65" t="s">
        <v>179</v>
      </c>
      <c r="C100" s="65"/>
      <c r="D100" s="65"/>
      <c r="E100" s="65"/>
      <c r="F100" s="65"/>
      <c r="G100" s="65"/>
      <c r="H100" s="65"/>
      <c r="I100" s="65"/>
      <c r="J100" s="65"/>
    </row>
    <row r="105" ht="12.75">
      <c r="I105" s="42" t="s">
        <v>180</v>
      </c>
    </row>
    <row r="106" ht="12.75">
      <c r="I106" s="42"/>
    </row>
    <row r="109" spans="2:9" ht="12.75">
      <c r="B109" s="42" t="s">
        <v>181</v>
      </c>
      <c r="I109" s="42" t="s">
        <v>182</v>
      </c>
    </row>
    <row r="110" spans="2:9" ht="12.75">
      <c r="B110" s="55"/>
      <c r="I110" s="42" t="s">
        <v>183</v>
      </c>
    </row>
    <row r="112" ht="12.75">
      <c r="B112" s="56" t="s">
        <v>193</v>
      </c>
    </row>
  </sheetData>
  <mergeCells count="27">
    <mergeCell ref="B100:J100"/>
    <mergeCell ref="B72:J73"/>
    <mergeCell ref="B76:J77"/>
    <mergeCell ref="B80:J83"/>
    <mergeCell ref="B64:J65"/>
    <mergeCell ref="B68:J69"/>
    <mergeCell ref="B93:J94"/>
    <mergeCell ref="B51:J52"/>
    <mergeCell ref="B86:J87"/>
    <mergeCell ref="B89:J90"/>
    <mergeCell ref="B38:J38"/>
    <mergeCell ref="B41:J41"/>
    <mergeCell ref="B44:J44"/>
    <mergeCell ref="B47:J48"/>
    <mergeCell ref="I21:J21"/>
    <mergeCell ref="B28:J29"/>
    <mergeCell ref="B32:J32"/>
    <mergeCell ref="B35:J35"/>
    <mergeCell ref="G21:H21"/>
    <mergeCell ref="B7:J8"/>
    <mergeCell ref="B11:J11"/>
    <mergeCell ref="B14:J14"/>
    <mergeCell ref="G18:J18"/>
    <mergeCell ref="G19:H19"/>
    <mergeCell ref="I19:J19"/>
    <mergeCell ref="G20:H20"/>
    <mergeCell ref="I20:J20"/>
  </mergeCells>
  <printOptions/>
  <pageMargins left="0.75" right="0.75" top="0.79" bottom="0.24" header="0.5" footer="0.24"/>
  <pageSetup horizontalDpi="300" verticalDpi="300" orientation="portrait" paperSize="9" r:id="rId1"/>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MPIB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MPIB</dc:creator>
  <cp:keywords/>
  <dc:description/>
  <cp:lastModifiedBy>ivy</cp:lastModifiedBy>
  <cp:lastPrinted>2001-08-21T05:53:13Z</cp:lastPrinted>
  <dcterms:created xsi:type="dcterms:W3CDTF">2001-08-03T01:31:24Z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